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min.tanacan-blac\Downloads\"/>
    </mc:Choice>
  </mc:AlternateContent>
  <xr:revisionPtr revIDLastSave="0" documentId="13_ncr:1_{C6E39BFC-892E-43D8-AD8C-34B3D25E0C04}" xr6:coauthVersionLast="47" xr6:coauthVersionMax="47" xr10:uidLastSave="{00000000-0000-0000-0000-000000000000}"/>
  <bookViews>
    <workbookView xWindow="25515" yWindow="2370" windowWidth="20460" windowHeight="10890" tabRatio="907" activeTab="2" xr2:uid="{00000000-000D-0000-FFFF-FFFF00000000}"/>
  </bookViews>
  <sheets>
    <sheet name="Membership (Table 1)" sheetId="4" r:id="rId1"/>
    <sheet name="Newly Licensed (Table 2)" sheetId="2" r:id="rId2"/>
    <sheet name="Newly Licensed trend (Table 3)" sheetId="5" r:id="rId3"/>
    <sheet name="EIT (Table 4)" sheetId="10" r:id="rId4"/>
    <sheet name="Internal Trade Applicants" sheetId="7" r:id="rId5"/>
    <sheet name="Students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4" l="1"/>
  <c r="B32" i="4"/>
  <c r="B36" i="4"/>
  <c r="J2" i="10"/>
  <c r="J2" i="5"/>
  <c r="I2" i="5"/>
  <c r="D12" i="2"/>
  <c r="N4" i="8"/>
  <c r="C5" i="8"/>
  <c r="D5" i="8"/>
  <c r="E5" i="8"/>
  <c r="F5" i="8"/>
  <c r="G5" i="8"/>
  <c r="H5" i="8"/>
  <c r="I5" i="8"/>
  <c r="J5" i="8"/>
  <c r="K5" i="8"/>
  <c r="L5" i="8"/>
  <c r="M5" i="8"/>
  <c r="B5" i="8"/>
  <c r="N3" i="8" l="1"/>
  <c r="N2" i="8"/>
  <c r="C5" i="7"/>
  <c r="D5" i="7"/>
  <c r="E5" i="7"/>
  <c r="F5" i="7"/>
  <c r="G5" i="7"/>
  <c r="H5" i="7"/>
  <c r="I5" i="7"/>
  <c r="J5" i="7"/>
  <c r="K5" i="7"/>
  <c r="L5" i="7"/>
  <c r="M5" i="7"/>
  <c r="B5" i="7"/>
  <c r="N3" i="7"/>
  <c r="N4" i="7"/>
  <c r="N2" i="7"/>
  <c r="N10" i="2"/>
  <c r="N11" i="2"/>
  <c r="N13" i="2"/>
  <c r="N14" i="2"/>
  <c r="N15" i="2"/>
  <c r="N17" i="2"/>
  <c r="N18" i="2"/>
  <c r="N19" i="2"/>
  <c r="N9" i="2"/>
  <c r="L12" i="2"/>
  <c r="K4" i="2"/>
  <c r="J16" i="2"/>
  <c r="C4" i="2"/>
  <c r="E4" i="2"/>
  <c r="F4" i="2"/>
  <c r="G4" i="2"/>
  <c r="I4" i="2"/>
  <c r="J4" i="2"/>
  <c r="L4" i="2"/>
  <c r="M4" i="2"/>
  <c r="C20" i="2"/>
  <c r="D20" i="2"/>
  <c r="E20" i="2"/>
  <c r="F20" i="2"/>
  <c r="G20" i="2"/>
  <c r="H20" i="2"/>
  <c r="I20" i="2"/>
  <c r="J20" i="2"/>
  <c r="K20" i="2"/>
  <c r="L20" i="2"/>
  <c r="B20" i="2"/>
  <c r="C16" i="2"/>
  <c r="D16" i="2"/>
  <c r="E16" i="2"/>
  <c r="F16" i="2"/>
  <c r="G16" i="2"/>
  <c r="H16" i="2"/>
  <c r="I16" i="2"/>
  <c r="K16" i="2"/>
  <c r="L16" i="2"/>
  <c r="M16" i="2"/>
  <c r="B16" i="2"/>
  <c r="C12" i="2"/>
  <c r="E12" i="2"/>
  <c r="F12" i="2"/>
  <c r="G12" i="2"/>
  <c r="H12" i="2"/>
  <c r="I12" i="2"/>
  <c r="J12" i="2"/>
  <c r="K12" i="2"/>
  <c r="M12" i="2"/>
  <c r="N9" i="4"/>
  <c r="N10" i="4"/>
  <c r="N11" i="4"/>
  <c r="N13" i="4"/>
  <c r="N14" i="4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K3" i="10" s="1"/>
  <c r="N34" i="4"/>
  <c r="K4" i="10" s="1"/>
  <c r="N35" i="4"/>
  <c r="K5" i="10" s="1"/>
  <c r="F4" i="4"/>
  <c r="G4" i="4"/>
  <c r="L4" i="4"/>
  <c r="M4" i="4"/>
  <c r="C4" i="4"/>
  <c r="E36" i="4"/>
  <c r="F36" i="4"/>
  <c r="G36" i="4"/>
  <c r="H36" i="4"/>
  <c r="I36" i="4"/>
  <c r="J36" i="4"/>
  <c r="K36" i="4"/>
  <c r="L36" i="4"/>
  <c r="M36" i="4"/>
  <c r="C36" i="4"/>
  <c r="E32" i="4"/>
  <c r="F32" i="4"/>
  <c r="G32" i="4"/>
  <c r="H32" i="4"/>
  <c r="I32" i="4"/>
  <c r="J32" i="4"/>
  <c r="K32" i="4"/>
  <c r="L32" i="4"/>
  <c r="M32" i="4"/>
  <c r="C32" i="4"/>
  <c r="E28" i="4"/>
  <c r="F28" i="4"/>
  <c r="G28" i="4"/>
  <c r="H28" i="4"/>
  <c r="I28" i="4"/>
  <c r="J28" i="4"/>
  <c r="K28" i="4"/>
  <c r="L28" i="4"/>
  <c r="M28" i="4"/>
  <c r="C28" i="4"/>
  <c r="E24" i="4"/>
  <c r="F24" i="4"/>
  <c r="G24" i="4"/>
  <c r="H24" i="4"/>
  <c r="I24" i="4"/>
  <c r="J24" i="4"/>
  <c r="K24" i="4"/>
  <c r="L24" i="4"/>
  <c r="M24" i="4"/>
  <c r="B24" i="4"/>
  <c r="C24" i="4"/>
  <c r="E20" i="4"/>
  <c r="F20" i="4"/>
  <c r="G20" i="4"/>
  <c r="H20" i="4"/>
  <c r="I20" i="4"/>
  <c r="J20" i="4"/>
  <c r="K20" i="4"/>
  <c r="L20" i="4"/>
  <c r="M20" i="4"/>
  <c r="B20" i="4"/>
  <c r="C20" i="4"/>
  <c r="E16" i="4"/>
  <c r="F16" i="4"/>
  <c r="G16" i="4"/>
  <c r="H16" i="4"/>
  <c r="I16" i="4"/>
  <c r="J16" i="4"/>
  <c r="K16" i="4"/>
  <c r="L16" i="4"/>
  <c r="M16" i="4"/>
  <c r="B16" i="4"/>
  <c r="C16" i="4"/>
  <c r="B12" i="4"/>
  <c r="C12" i="4"/>
  <c r="E12" i="4"/>
  <c r="E6" i="4" s="1"/>
  <c r="F12" i="4"/>
  <c r="G12" i="4"/>
  <c r="H12" i="4"/>
  <c r="I12" i="4"/>
  <c r="J12" i="4"/>
  <c r="K12" i="4"/>
  <c r="L12" i="4"/>
  <c r="M12" i="4"/>
  <c r="D36" i="4"/>
  <c r="D32" i="4"/>
  <c r="D24" i="4"/>
  <c r="D28" i="4"/>
  <c r="D20" i="4"/>
  <c r="D16" i="4"/>
  <c r="D12" i="4"/>
  <c r="I2" i="10"/>
  <c r="I6" i="10" s="1"/>
  <c r="I6" i="5"/>
  <c r="M5" i="2" l="1"/>
  <c r="K5" i="2"/>
  <c r="J5" i="2"/>
  <c r="J6" i="2" s="1"/>
  <c r="N3" i="2"/>
  <c r="C6" i="4"/>
  <c r="K6" i="4"/>
  <c r="B6" i="4"/>
  <c r="J6" i="4"/>
  <c r="J5" i="4" s="1"/>
  <c r="F6" i="4"/>
  <c r="K4" i="5"/>
  <c r="K2" i="10"/>
  <c r="K6" i="10"/>
  <c r="N5" i="8"/>
  <c r="M6" i="2"/>
  <c r="E5" i="2"/>
  <c r="N20" i="2"/>
  <c r="N16" i="2"/>
  <c r="N4" i="2"/>
  <c r="D5" i="4"/>
  <c r="N12" i="4"/>
  <c r="N4" i="4"/>
  <c r="N24" i="4"/>
  <c r="N16" i="4"/>
  <c r="N28" i="4"/>
  <c r="K5" i="4"/>
  <c r="N32" i="4"/>
  <c r="N5" i="7"/>
  <c r="D6" i="2"/>
  <c r="N36" i="4"/>
  <c r="N20" i="4"/>
  <c r="N3" i="4"/>
  <c r="N2" i="4"/>
  <c r="B5" i="4"/>
  <c r="J6" i="10"/>
  <c r="N2" i="2"/>
  <c r="N5" i="2" s="1"/>
  <c r="C5" i="2"/>
  <c r="C6" i="2" s="1"/>
  <c r="H5" i="2"/>
  <c r="H6" i="2" s="1"/>
  <c r="I5" i="2"/>
  <c r="I6" i="2" s="1"/>
  <c r="L5" i="2"/>
  <c r="L6" i="2" s="1"/>
  <c r="K6" i="2"/>
  <c r="G5" i="2"/>
  <c r="G6" i="2" s="1"/>
  <c r="F5" i="2"/>
  <c r="F6" i="2" s="1"/>
  <c r="F5" i="4"/>
  <c r="G6" i="4"/>
  <c r="G5" i="4" s="1"/>
  <c r="L6" i="4"/>
  <c r="L5" i="4" s="1"/>
  <c r="M6" i="4"/>
  <c r="M5" i="4" s="1"/>
  <c r="I6" i="4"/>
  <c r="I5" i="4" s="1"/>
  <c r="H6" i="4"/>
  <c r="H5" i="4" s="1"/>
  <c r="E5" i="4"/>
  <c r="C5" i="4"/>
  <c r="N6" i="2" l="1"/>
  <c r="K3" i="5"/>
  <c r="N6" i="4"/>
  <c r="N5" i="4" s="1"/>
  <c r="D2" i="10"/>
  <c r="D6" i="10" s="1"/>
  <c r="E2" i="10"/>
  <c r="E6" i="10" s="1"/>
  <c r="F2" i="10"/>
  <c r="F6" i="10" s="1"/>
  <c r="G2" i="10"/>
  <c r="G6" i="10" s="1"/>
  <c r="H2" i="10"/>
  <c r="H6" i="10"/>
  <c r="K2" i="5" l="1"/>
  <c r="K6" i="5" s="1"/>
  <c r="I33" i="2"/>
  <c r="J6" i="5"/>
  <c r="H2" i="5"/>
  <c r="H6" i="5" s="1"/>
  <c r="D2" i="5" l="1"/>
  <c r="D6" i="5" s="1"/>
  <c r="E2" i="5"/>
  <c r="E6" i="5" s="1"/>
  <c r="F2" i="5"/>
  <c r="G2" i="5"/>
  <c r="F6" i="5"/>
  <c r="G6" i="5"/>
  <c r="E6" i="2"/>
  <c r="B12" i="2"/>
  <c r="B5" i="2"/>
  <c r="B6" i="2" s="1"/>
  <c r="N12" i="2" l="1"/>
</calcChain>
</file>

<file path=xl/sharedStrings.xml><?xml version="1.0" encoding="utf-8"?>
<sst xmlns="http://schemas.openxmlformats.org/spreadsheetml/2006/main" count="138" uniqueCount="95">
  <si>
    <t>Category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</si>
  <si>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</si>
  <si>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</si>
  <si>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</si>
  <si>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</si>
  <si>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</si>
  <si>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</si>
  <si>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</si>
  <si>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</si>
  <si>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</si>
  <si>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</si>
  <si>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</si>
  <si>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</si>
  <si>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</si>
  <si>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Engineering members (male)</t>
  </si>
  <si>
    <t>Engineering members (female)</t>
  </si>
  <si>
    <t>Engineering members (non-binary)</t>
  </si>
  <si>
    <t>% of members who are female-identifying</t>
  </si>
  <si>
    <t>TOTAL Engineering members *</t>
  </si>
  <si>
    <t xml:space="preserve">* The category, Members, includes Practising P.Eng.’s (exclusive), Temporary License Holders, License to Practise Holders, Restricted License Holders, Non-Practising P.Eng.’s, Life Members and Engineers-in-Training.  It does not include students or Internal Trade Applicants.
</t>
  </si>
  <si>
    <t>Member categories</t>
  </si>
  <si>
    <t>Practising P.Eng.’s (exclusive)  (male)</t>
  </si>
  <si>
    <t>Practising P.Eng.’s (exclusive)  (female)</t>
  </si>
  <si>
    <t>Practising P.Eng.’s (exclusive)  (non-binary)</t>
  </si>
  <si>
    <t>Total Practising P.Eng.’s (exclusive)</t>
  </si>
  <si>
    <t>Temporary License Holders  (male)</t>
  </si>
  <si>
    <t>Temporary License Holders (female)</t>
  </si>
  <si>
    <t>Temporary License Holders (non-binary)</t>
  </si>
  <si>
    <t>Total Temporary License Holders</t>
  </si>
  <si>
    <t>License to Practise Holders (male)</t>
  </si>
  <si>
    <t>License to Practise Holders (female)</t>
  </si>
  <si>
    <t>License to Practise Holders (non-binary)</t>
  </si>
  <si>
    <t>Total License to Practise Holders</t>
  </si>
  <si>
    <t>Limited License Holders (male)</t>
  </si>
  <si>
    <t>Limited License Holders (female)</t>
  </si>
  <si>
    <t>Limited License Holders (non-binary)</t>
  </si>
  <si>
    <t>Total Limited License Holders</t>
  </si>
  <si>
    <t>Reduced Fee Members, Non-Practising or Retired (male)</t>
  </si>
  <si>
    <t>Reduced Fee Members, Non-Practising or Retired  (female)</t>
  </si>
  <si>
    <t>Reduced Fee Members, Non-Practising or Retired  (gender unknown)</t>
  </si>
  <si>
    <t xml:space="preserve">Total Reduced Fee Members, Non-Practising or Retired </t>
  </si>
  <si>
    <t>Life Members (male)</t>
  </si>
  <si>
    <t>Life Members (female)</t>
  </si>
  <si>
    <t>Life Members (non-binary)</t>
  </si>
  <si>
    <t>Total Life Members</t>
  </si>
  <si>
    <t>Engineers-in-Training (male)</t>
  </si>
  <si>
    <t>Engineers-in-Training (female)</t>
  </si>
  <si>
    <t>Engineers-in-Training (non-binary)</t>
  </si>
  <si>
    <t>Total Engineers-in-Training</t>
  </si>
  <si>
    <t>Newly Licensed Engineers</t>
  </si>
  <si>
    <t>Newly Licensed Engineers (male)</t>
  </si>
  <si>
    <t>Newly Licensed Engineers (female)</t>
  </si>
  <si>
    <t>Newly Licensed Engineers (non-binary)</t>
  </si>
  <si>
    <t>Total Newly Licensed Engineers</t>
  </si>
  <si>
    <t>30 by 30*</t>
  </si>
  <si>
    <t>Newly Licensed Engineers Breakdown</t>
  </si>
  <si>
    <t>Newly Licensed Canadian Engineering Accreditation Board (CEAB) Trained P.Eng.'s (male)</t>
  </si>
  <si>
    <t>Newly Licensed Canadian Engineering Accreditation Board (CEAB) Trained P.Eng.'s (female)</t>
  </si>
  <si>
    <t>Newly Licensed Canadian Engineering Accreditation Board (CEAB) Trained P.Eng.'s (non-binary)</t>
  </si>
  <si>
    <t>Total Newly Licensed Canadian Engineering Accreditation Board (CEAB) Trained P.Eng.'s</t>
  </si>
  <si>
    <t>Newly Licensed Internationally Trained P.Eng.'s (male)</t>
  </si>
  <si>
    <t>Newly Licensed Internationally Trained P.Eng.'s (female)</t>
  </si>
  <si>
    <t>Newly Licensed Internationally Trained P.Eng.'s (non-binary)</t>
  </si>
  <si>
    <t xml:space="preserve">Total Newly Licensed Internationally Trained P.Eng.'s </t>
  </si>
  <si>
    <t>Newly Licensed P.Eng. Obtaining License by Other Route (male)</t>
  </si>
  <si>
    <t>Newly Licensed P.Eng.Obtaining License by Other Route (female)</t>
  </si>
  <si>
    <t>Newly Licensed P.Eng.Obtaining License by Other Route (non-binary)</t>
  </si>
  <si>
    <t>Total Newly Licensed P.Eng.'s Obtaining License by Other Route</t>
  </si>
  <si>
    <t>-</t>
  </si>
  <si>
    <t>* Percentage of Newly Licensed Engineers who self-identify as female</t>
  </si>
  <si>
    <t>Figure 2.1 30 by 30 National Trend</t>
  </si>
  <si>
    <t xml:space="preserve"> National 30 by 30 Percentage </t>
  </si>
  <si>
    <t>Date</t>
  </si>
  <si>
    <t>30 by 30</t>
  </si>
  <si>
    <t>National Newly Licensed Engineers</t>
  </si>
  <si>
    <t>Total Newly Licensed Engineers (male)</t>
  </si>
  <si>
    <t>Total Newly Licensed Engineers (female)</t>
  </si>
  <si>
    <t>30 by 30 - Percentage of Female Newly Licensed Engineers</t>
  </si>
  <si>
    <t>Engineers-in-Training (EITs)</t>
  </si>
  <si>
    <t>Total Engineers-in-Training (male)</t>
  </si>
  <si>
    <t>Total Engineers-in-Training (female)</t>
  </si>
  <si>
    <t>Total Engineers-in-Training (non-binary)</t>
  </si>
  <si>
    <t>Percentage of Female Engineers-in-Training</t>
  </si>
  <si>
    <t>Agreement on Internal Trade Applicants (male)</t>
  </si>
  <si>
    <t>Agreement on Internal Trade Applicants (female)</t>
  </si>
  <si>
    <t>Agreement on Internal Trade Applicants (non-binary)</t>
  </si>
  <si>
    <t>Total Agreement on Internal Trade Applicants **</t>
  </si>
  <si>
    <t>** Internal Trade Applicants are engineers licensed in one province or territory who wish to apply for a licence in another province or territory</t>
  </si>
  <si>
    <t>Engineering Students (male)</t>
  </si>
  <si>
    <t>Engineering Students (female)</t>
  </si>
  <si>
    <t>Engineering Students (non-binary)</t>
  </si>
  <si>
    <t>Total Engineering Student Members</t>
  </si>
  <si>
    <t>Areas that are left blank indicate that the regulator was not able to report on these numbers for this year.</t>
  </si>
  <si>
    <t>Total Newly Licensed Engineers (non-binary)*</t>
  </si>
  <si>
    <t>*2021 is the first year that non-binary was included as a category in the national membership report survey, in previous years this category was titled "gender unknown"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</si>
</sst>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right"/>
    </xf>
    <xf numFmtId="165" fontId="0" fillId="0" borderId="0" xfId="0" applyNumberFormat="1"/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/>
    <xf numFmtId="165" fontId="2" fillId="0" borderId="0" xfId="1" applyNumberFormat="1" applyFont="1" applyFill="1" applyBorder="1" applyAlignment="1">
      <alignment vertical="center" wrapText="1"/>
    </xf>
    <xf numFmtId="3" fontId="0" fillId="3" borderId="4" xfId="0" applyNumberFormat="1" applyFill="1" applyBorder="1" applyAlignment="1">
      <alignment wrapText="1"/>
    </xf>
    <xf numFmtId="3" fontId="0" fillId="6" borderId="4" xfId="0" applyNumberFormat="1" applyFill="1" applyBorder="1" applyAlignment="1">
      <alignment wrapText="1"/>
    </xf>
    <xf numFmtId="3" fontId="0" fillId="3" borderId="13" xfId="0" applyNumberFormat="1" applyFill="1" applyBorder="1" applyAlignment="1">
      <alignment wrapText="1"/>
    </xf>
    <xf numFmtId="0" fontId="3" fillId="0" borderId="0" xfId="0" applyFont="1"/>
    <xf numFmtId="167" fontId="3" fillId="0" borderId="0" xfId="0" applyNumberFormat="1" applyFont="1"/>
    <xf numFmtId="165" fontId="3" fillId="7" borderId="4" xfId="1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left" vertical="top" wrapText="1"/>
    </xf>
    <xf numFmtId="165" fontId="3" fillId="7" borderId="4" xfId="1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1" fillId="3" borderId="4" xfId="1" applyNumberFormat="1" applyFont="1" applyFill="1" applyBorder="1" applyAlignment="1">
      <alignment horizontal="right"/>
    </xf>
    <xf numFmtId="165" fontId="3" fillId="0" borderId="0" xfId="0" applyNumberFormat="1" applyFont="1"/>
    <xf numFmtId="0" fontId="0" fillId="0" borderId="0" xfId="0" applyAlignment="1">
      <alignment horizontal="right"/>
    </xf>
    <xf numFmtId="165" fontId="3" fillId="7" borderId="4" xfId="1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5" fontId="0" fillId="3" borderId="4" xfId="1" applyNumberFormat="1" applyFont="1" applyFill="1" applyBorder="1" applyAlignment="1">
      <alignment vertical="center"/>
    </xf>
    <xf numFmtId="165" fontId="0" fillId="6" borderId="4" xfId="1" applyNumberFormat="1" applyFont="1" applyFill="1" applyBorder="1" applyAlignment="1">
      <alignment vertical="center"/>
    </xf>
    <xf numFmtId="165" fontId="4" fillId="4" borderId="6" xfId="0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0" fillId="3" borderId="17" xfId="1" applyNumberFormat="1" applyFont="1" applyFill="1" applyBorder="1" applyAlignment="1">
      <alignment horizontal="right"/>
    </xf>
    <xf numFmtId="165" fontId="1" fillId="3" borderId="4" xfId="1" applyNumberFormat="1" applyFont="1" applyFill="1" applyBorder="1" applyAlignment="1">
      <alignment horizontal="right" vertical="center"/>
    </xf>
    <xf numFmtId="166" fontId="1" fillId="3" borderId="4" xfId="1" applyNumberFormat="1" applyFont="1" applyFill="1" applyBorder="1" applyAlignment="1">
      <alignment horizontal="right"/>
    </xf>
    <xf numFmtId="165" fontId="2" fillId="2" borderId="16" xfId="1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165" fontId="0" fillId="3" borderId="5" xfId="1" applyNumberFormat="1" applyFont="1" applyFill="1" applyBorder="1" applyAlignment="1">
      <alignment horizontal="right"/>
    </xf>
    <xf numFmtId="165" fontId="3" fillId="7" borderId="4" xfId="1" applyNumberFormat="1" applyFont="1" applyFill="1" applyBorder="1" applyAlignment="1">
      <alignment horizontal="left"/>
    </xf>
    <xf numFmtId="0" fontId="0" fillId="3" borderId="7" xfId="0" applyFill="1" applyBorder="1" applyAlignment="1">
      <alignment wrapText="1"/>
    </xf>
    <xf numFmtId="165" fontId="0" fillId="3" borderId="20" xfId="1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vertical="top" wrapText="1"/>
    </xf>
    <xf numFmtId="166" fontId="1" fillId="0" borderId="18" xfId="2" applyNumberFormat="1" applyFont="1" applyFill="1" applyBorder="1" applyAlignment="1">
      <alignment horizontal="right" vertical="center" wrapText="1"/>
    </xf>
    <xf numFmtId="166" fontId="1" fillId="0" borderId="18" xfId="2" applyNumberFormat="1" applyFont="1" applyFill="1" applyBorder="1" applyAlignment="1">
      <alignment vertical="center" wrapText="1"/>
    </xf>
    <xf numFmtId="10" fontId="1" fillId="0" borderId="19" xfId="2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166" fontId="1" fillId="3" borderId="4" xfId="2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textRotation="90" wrapText="1"/>
    </xf>
    <xf numFmtId="0" fontId="7" fillId="0" borderId="0" xfId="0" applyFont="1"/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vertical="center" wrapText="1"/>
    </xf>
    <xf numFmtId="165" fontId="6" fillId="2" borderId="14" xfId="1" applyNumberFormat="1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 wrapText="1"/>
    </xf>
    <xf numFmtId="0" fontId="3" fillId="5" borderId="23" xfId="0" applyFont="1" applyFill="1" applyBorder="1"/>
    <xf numFmtId="0" fontId="3" fillId="5" borderId="24" xfId="0" applyFont="1" applyFill="1" applyBorder="1"/>
    <xf numFmtId="166" fontId="3" fillId="5" borderId="25" xfId="0" applyNumberFormat="1" applyFont="1" applyFill="1" applyBorder="1"/>
    <xf numFmtId="166" fontId="3" fillId="5" borderId="26" xfId="0" applyNumberFormat="1" applyFont="1" applyFill="1" applyBorder="1"/>
    <xf numFmtId="165" fontId="0" fillId="3" borderId="17" xfId="1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left" vertical="top"/>
    </xf>
    <xf numFmtId="0" fontId="8" fillId="0" borderId="0" xfId="3" applyAlignment="1">
      <alignment vertical="center"/>
    </xf>
    <xf numFmtId="165" fontId="0" fillId="4" borderId="4" xfId="1" applyNumberFormat="1" applyFont="1" applyFill="1" applyBorder="1" applyAlignment="1">
      <alignment horizontal="right"/>
    </xf>
    <xf numFmtId="165" fontId="0" fillId="4" borderId="17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vertical="top"/>
    </xf>
    <xf numFmtId="165" fontId="2" fillId="2" borderId="0" xfId="1" applyNumberFormat="1" applyFont="1" applyFill="1" applyBorder="1" applyAlignment="1">
      <alignment horizontal="center" vertical="center" wrapText="1"/>
    </xf>
    <xf numFmtId="165" fontId="0" fillId="9" borderId="4" xfId="1" applyNumberFormat="1" applyFont="1" applyFill="1" applyBorder="1" applyAlignment="1">
      <alignment horizontal="right"/>
    </xf>
    <xf numFmtId="165" fontId="1" fillId="9" borderId="4" xfId="1" applyNumberFormat="1" applyFont="1" applyFill="1" applyBorder="1" applyAlignment="1">
      <alignment horizontal="right"/>
    </xf>
    <xf numFmtId="165" fontId="0" fillId="10" borderId="4" xfId="1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165" fontId="1" fillId="11" borderId="4" xfId="1" applyNumberFormat="1" applyFont="1" applyFill="1" applyBorder="1" applyAlignment="1">
      <alignment horizontal="right"/>
    </xf>
    <xf numFmtId="165" fontId="2" fillId="12" borderId="2" xfId="1" applyNumberFormat="1" applyFont="1" applyFill="1" applyBorder="1" applyAlignment="1">
      <alignment horizontal="center" vertical="center" textRotation="90" wrapText="1"/>
    </xf>
    <xf numFmtId="165" fontId="6" fillId="13" borderId="2" xfId="1" applyNumberFormat="1" applyFont="1" applyFill="1" applyBorder="1" applyAlignment="1">
      <alignment horizontal="center" vertical="center" textRotation="90" wrapText="1"/>
    </xf>
    <xf numFmtId="166" fontId="3" fillId="0" borderId="17" xfId="1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vertical="top" wrapText="1"/>
    </xf>
    <xf numFmtId="10" fontId="3" fillId="3" borderId="16" xfId="0" applyNumberFormat="1" applyFont="1" applyFill="1" applyBorder="1" applyAlignment="1">
      <alignment horizontal="center"/>
    </xf>
    <xf numFmtId="165" fontId="2" fillId="2" borderId="27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30 by 30 National Trend 2014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</a:rPr>
              <a:t> - 2020</a:t>
            </a: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32159990981052849"/>
          <c:y val="3.693489168300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631812059923"/>
          <c:y val="0.10537808711712768"/>
          <c:w val="0.84866351280225893"/>
          <c:h val="0.7684656561435409"/>
        </c:manualLayout>
      </c:layout>
      <c:lineChart>
        <c:grouping val="standard"/>
        <c:varyColors val="0"/>
        <c:ser>
          <c:idx val="0"/>
          <c:order val="0"/>
          <c:tx>
            <c:strRef>
              <c:f>'Newly Licensed (Table 2)'!$H$24:$J$24</c:f>
              <c:strCache>
                <c:ptCount val="1"/>
                <c:pt idx="0">
                  <c:v>  National 30 by 30 Percentage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'Newly Licensed (Table 2)'!$H$26:$H$33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'Newly Licensed (Table 2)'!$I$26:$I$33</c:f>
              <c:numCache>
                <c:formatCode>0.00%</c:formatCode>
                <c:ptCount val="8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0.17849999999999999</c:v>
                </c:pt>
                <c:pt idx="6">
                  <c:v>0.20599999999999999</c:v>
                </c:pt>
                <c:pt idx="7">
                  <c:v>0.19806178073894609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F-41A6-928F-C130ECEB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194080"/>
        <c:axId val="1571200736"/>
      </c:lineChart>
      <c:catAx>
        <c:axId val="157119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Year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46928530333373009"/>
              <c:y val="0.92554766994748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200736"/>
        <c:crosses val="autoZero"/>
        <c:auto val="1"/>
        <c:lblAlgn val="ctr"/>
        <c:lblOffset val="100"/>
        <c:noMultiLvlLbl val="0"/>
      </c:catAx>
      <c:valAx>
        <c:axId val="157120073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Percentage</a:t>
                </a:r>
                <a:r>
                  <a:rPr lang="en-CA" sz="1200" baseline="0"/>
                  <a:t> of newly licensed engineers who identify as female</a:t>
                </a:r>
                <a:endParaRPr lang="en-CA" sz="1200"/>
              </a:p>
            </c:rich>
          </c:tx>
          <c:layout>
            <c:manualLayout>
              <c:xMode val="edge"/>
              <c:yMode val="edge"/>
              <c:x val="2.8907225212991623E-2"/>
              <c:y val="0.19914640355720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1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6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National Newly Licensed Engineers 2014 - 2020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Male-Identifying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3)'!$D$1:$K$1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'Newly Licensed trend (Table 3)'!$D$3:$K$3</c:f>
              <c:numCache>
                <c:formatCode>#,##0</c:formatCode>
                <c:ptCount val="8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  <c:pt idx="6">
                  <c:v>6298</c:v>
                </c:pt>
                <c:pt idx="7">
                  <c:v>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5-4B85-A87D-18A619ED6802}"/>
            </c:ext>
          </c:extLst>
        </c:ser>
        <c:ser>
          <c:idx val="3"/>
          <c:order val="1"/>
          <c:tx>
            <c:v>Female-Identifying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3)'!$D$1:$K$1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'Newly Licensed trend (Table 3)'!$D$4:$K$4</c:f>
              <c:numCache>
                <c:formatCode>#,##0</c:formatCode>
                <c:ptCount val="8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  <c:pt idx="6">
                  <c:v>1635</c:v>
                </c:pt>
                <c:pt idx="7">
                  <c:v>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5-4B85-A87D-18A619ED6802}"/>
            </c:ext>
          </c:extLst>
        </c:ser>
        <c:ser>
          <c:idx val="0"/>
          <c:order val="2"/>
          <c:tx>
            <c:v>Non-Binary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3)'!$D$1:$K$1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'Newly Licensed trend (Table 3)'!$D$5:$K$5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C-410D-B1A6-6477A7F148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2608"/>
        <c:axId val="1902915952"/>
      </c:barChart>
      <c:catAx>
        <c:axId val="190292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15952"/>
        <c:crosses val="autoZero"/>
        <c:auto val="1"/>
        <c:lblAlgn val="ctr"/>
        <c:lblOffset val="100"/>
        <c:noMultiLvlLbl val="0"/>
      </c:catAx>
      <c:valAx>
        <c:axId val="1902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chemeClr val="accent1">
                    <a:lumMod val="75000"/>
                  </a:schemeClr>
                </a:solidFill>
              </a:rPr>
              <a:t>National</a:t>
            </a:r>
            <a:r>
              <a:rPr lang="en-CA" sz="1800" b="1" baseline="0">
                <a:solidFill>
                  <a:schemeClr val="accent1">
                    <a:lumMod val="75000"/>
                  </a:schemeClr>
                </a:solidFill>
              </a:rPr>
              <a:t> Engineers-in-Training 2014 - 2020 </a:t>
            </a:r>
            <a:endParaRPr lang="en-CA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103662927089865"/>
          <c:y val="4.069174688067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99066598976013"/>
          <c:y val="0.12409868712413188"/>
          <c:w val="0.86338566086318869"/>
          <c:h val="0.70300663948329811"/>
        </c:manualLayout>
      </c:layout>
      <c:barChart>
        <c:barDir val="col"/>
        <c:grouping val="stacked"/>
        <c:varyColors val="0"/>
        <c:ser>
          <c:idx val="0"/>
          <c:order val="0"/>
          <c:tx>
            <c:v>Total Engineers-in-Training (male-identifying)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3D7-48A4-BBA5-216D92F988A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7-48A4-BBA5-216D92F988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3D7-48A4-BBA5-216D92F988A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7-48A4-BBA5-216D92F988A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3D7-48A4-BBA5-216D92F988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7-48A4-BBA5-216D92F988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7-48A4-BBA5-216D92F988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4)'!$D$1:$K$1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'EIT (Table 4)'!$D$3:$K$3</c:f>
              <c:numCache>
                <c:formatCode>#,##0</c:formatCode>
                <c:ptCount val="8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  <c:pt idx="6">
                  <c:v>35751</c:v>
                </c:pt>
                <c:pt idx="7">
                  <c:v>33121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7-48A4-BBA5-216D92F988A3}"/>
            </c:ext>
          </c:extLst>
        </c:ser>
        <c:ser>
          <c:idx val="1"/>
          <c:order val="1"/>
          <c:tx>
            <c:v>Total Engineers-in-Training (female-identifying)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4)'!$D$1:$K$1</c:f>
              <c:numCache>
                <c:formatCode>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'EIT (Table 4)'!$D$4:$K$4</c:f>
              <c:numCache>
                <c:formatCode>#,##0</c:formatCode>
                <c:ptCount val="8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  <c:pt idx="6">
                  <c:v>9869</c:v>
                </c:pt>
                <c:pt idx="7">
                  <c:v>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7-48A4-BBA5-216D92F98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1776"/>
        <c:axId val="1902922192"/>
      </c:barChart>
      <c:catAx>
        <c:axId val="190292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192"/>
        <c:crosses val="autoZero"/>
        <c:auto val="1"/>
        <c:lblAlgn val="ctr"/>
        <c:lblOffset val="100"/>
        <c:noMultiLvlLbl val="0"/>
      </c:catAx>
      <c:valAx>
        <c:axId val="1902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12140849650431"/>
          <c:y val="0.88596399602780196"/>
          <c:w val="0.57133964449134123"/>
          <c:h val="0.11292423847640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23</xdr:row>
      <xdr:rowOff>68355</xdr:rowOff>
    </xdr:from>
    <xdr:to>
      <xdr:col>4</xdr:col>
      <xdr:colOff>470647</xdr:colOff>
      <xdr:row>44</xdr:row>
      <xdr:rowOff>33618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654A27-6855-4E27-91CA-CDCE9784C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147637</xdr:rowOff>
    </xdr:from>
    <xdr:to>
      <xdr:col>10</xdr:col>
      <xdr:colOff>876299</xdr:colOff>
      <xdr:row>31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FD69456-D827-4D37-9DA2-A7764F1AB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42861</xdr:rowOff>
    </xdr:from>
    <xdr:to>
      <xdr:col>9</xdr:col>
      <xdr:colOff>971549</xdr:colOff>
      <xdr:row>31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A32AC53-5828-4AB1-97A0-CB0594BDD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opLeftCell="A12" zoomScale="90" zoomScaleNormal="90" workbookViewId="0">
      <selection activeCell="O1" sqref="O1"/>
    </sheetView>
  </sheetViews>
  <sheetFormatPr defaultColWidth="8.85546875" defaultRowHeight="15" x14ac:dyDescent="0.25"/>
  <cols>
    <col min="1" max="1" width="42.7109375" customWidth="1"/>
    <col min="14" max="14" width="10.7109375" customWidth="1"/>
    <col min="15" max="15" width="10.5703125" bestFit="1" customWidth="1"/>
    <col min="16" max="16" width="9.5703125" bestFit="1" customWidth="1"/>
  </cols>
  <sheetData>
    <row r="1" spans="1:14" ht="95.25" customHeight="1" thickBot="1" x14ac:dyDescent="0.3">
      <c r="A1" s="1" t="s">
        <v>0</v>
      </c>
      <c r="B1" s="2" t="s">
        <v>1</v>
      </c>
      <c r="C1" s="2" t="s">
        <v>2</v>
      </c>
      <c r="D1" s="8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3">
      <c r="A2" s="4" t="s">
        <v>14</v>
      </c>
      <c r="B2" s="27">
        <v>29813</v>
      </c>
      <c r="C2" s="27">
        <v>52247</v>
      </c>
      <c r="D2" s="27">
        <v>11835</v>
      </c>
      <c r="E2" s="27">
        <v>7003</v>
      </c>
      <c r="F2" s="27">
        <v>85461</v>
      </c>
      <c r="G2" s="27">
        <v>51350</v>
      </c>
      <c r="H2" s="27">
        <v>5193</v>
      </c>
      <c r="I2" s="27">
        <v>6845</v>
      </c>
      <c r="J2" s="27">
        <v>806</v>
      </c>
      <c r="K2" s="27">
        <v>3947</v>
      </c>
      <c r="L2" s="81">
        <v>1856</v>
      </c>
      <c r="M2" s="27">
        <v>1085</v>
      </c>
      <c r="N2" s="27">
        <f>SUM(N9,N13,N17,N21,N25,N29,N33)</f>
        <v>257817</v>
      </c>
    </row>
    <row r="3" spans="1:14" ht="15" customHeight="1" thickTop="1" thickBot="1" x14ac:dyDescent="0.3">
      <c r="A3" s="4" t="s">
        <v>15</v>
      </c>
      <c r="B3" s="27">
        <v>5084</v>
      </c>
      <c r="C3" s="27">
        <v>9772</v>
      </c>
      <c r="D3" s="27">
        <v>1697</v>
      </c>
      <c r="E3" s="27">
        <v>1061</v>
      </c>
      <c r="F3" s="27">
        <v>13679</v>
      </c>
      <c r="G3" s="27">
        <v>9343</v>
      </c>
      <c r="H3" s="27">
        <v>736</v>
      </c>
      <c r="I3" s="27">
        <v>1085</v>
      </c>
      <c r="J3" s="27">
        <v>96</v>
      </c>
      <c r="K3" s="27">
        <v>712</v>
      </c>
      <c r="L3" s="81">
        <v>217</v>
      </c>
      <c r="M3" s="27">
        <v>149</v>
      </c>
      <c r="N3" s="27">
        <f t="shared" ref="N3" si="0">SUM(N10,N14,N18,N22,N26,N30,N34)</f>
        <v>43665</v>
      </c>
    </row>
    <row r="4" spans="1:14" ht="15" customHeight="1" thickTop="1" thickBot="1" x14ac:dyDescent="0.3">
      <c r="A4" s="4" t="s">
        <v>16</v>
      </c>
      <c r="B4" s="27">
        <v>117</v>
      </c>
      <c r="C4" s="27">
        <f t="shared" ref="C4" si="1">SUM(C11,C15,C19,C23,C27,C31,C35)</f>
        <v>0</v>
      </c>
      <c r="D4" s="27">
        <v>941</v>
      </c>
      <c r="E4" s="27">
        <v>1</v>
      </c>
      <c r="F4" s="27">
        <f t="shared" ref="F4:N4" si="2">SUM(F11,F15,F19,F23,F27,F31,F35)</f>
        <v>0</v>
      </c>
      <c r="G4" s="27">
        <f t="shared" si="2"/>
        <v>0</v>
      </c>
      <c r="H4" s="27">
        <v>2</v>
      </c>
      <c r="I4" s="27">
        <v>1</v>
      </c>
      <c r="J4" s="27">
        <v>0</v>
      </c>
      <c r="K4" s="27">
        <v>4</v>
      </c>
      <c r="L4" s="27">
        <f t="shared" si="2"/>
        <v>0</v>
      </c>
      <c r="M4" s="27">
        <f t="shared" si="2"/>
        <v>0</v>
      </c>
      <c r="N4" s="27">
        <f t="shared" si="2"/>
        <v>1067</v>
      </c>
    </row>
    <row r="5" spans="1:14" ht="15" customHeight="1" thickTop="1" thickBot="1" x14ac:dyDescent="0.3">
      <c r="A5" s="4" t="s">
        <v>17</v>
      </c>
      <c r="B5" s="39">
        <f t="shared" ref="B5:N5" si="3">B3/B6</f>
        <v>0.14389222234801313</v>
      </c>
      <c r="C5" s="39">
        <f t="shared" si="3"/>
        <v>0.1575646172947</v>
      </c>
      <c r="D5" s="39">
        <f t="shared" si="3"/>
        <v>0.11725281558764596</v>
      </c>
      <c r="E5" s="39">
        <f t="shared" si="3"/>
        <v>0.13137691926696385</v>
      </c>
      <c r="F5" s="39">
        <f t="shared" si="3"/>
        <v>0.13786257080083045</v>
      </c>
      <c r="G5" s="39">
        <f t="shared" si="3"/>
        <v>0.15393867497075445</v>
      </c>
      <c r="H5" s="39">
        <f t="shared" si="3"/>
        <v>0.12409374473107401</v>
      </c>
      <c r="I5" s="39">
        <f t="shared" si="3"/>
        <v>0.13680494263018536</v>
      </c>
      <c r="J5" s="39">
        <f t="shared" si="3"/>
        <v>0.10643015521064302</v>
      </c>
      <c r="K5" s="39">
        <f t="shared" si="3"/>
        <v>0.15269140038601758</v>
      </c>
      <c r="L5" s="39">
        <f t="shared" si="3"/>
        <v>0.10467920887602508</v>
      </c>
      <c r="M5" s="39">
        <f t="shared" si="3"/>
        <v>0.12074554294975688</v>
      </c>
      <c r="N5" s="39">
        <f t="shared" si="3"/>
        <v>0.14432372937937327</v>
      </c>
    </row>
    <row r="6" spans="1:14" ht="15" customHeight="1" thickTop="1" thickBot="1" x14ac:dyDescent="0.3">
      <c r="A6" s="46" t="s">
        <v>18</v>
      </c>
      <c r="B6" s="72">
        <f>SUM(B12,B16,B20,B24,B28,B32,B36)</f>
        <v>35332</v>
      </c>
      <c r="C6" s="22">
        <f>SUM(C12,C16,C20,C24,C28,C32,C36)</f>
        <v>62019</v>
      </c>
      <c r="D6" s="22">
        <v>14473</v>
      </c>
      <c r="E6" s="22">
        <f>SUM(E12,E16,E20,E24,E28,E32,E36)</f>
        <v>8076</v>
      </c>
      <c r="F6" s="72">
        <f>SUM(F12,F16,F20,F24,F28,F32,F36)</f>
        <v>99222</v>
      </c>
      <c r="G6" s="22">
        <f t="shared" ref="G6:N6" si="4">SUM(G12,G16,G20,G24,G28,G32,G36)</f>
        <v>60693</v>
      </c>
      <c r="H6" s="22">
        <f t="shared" si="4"/>
        <v>5931</v>
      </c>
      <c r="I6" s="22">
        <f t="shared" si="4"/>
        <v>7931</v>
      </c>
      <c r="J6" s="22">
        <f>SUM(J12,J16,J20,J24,J28,J32,J36)</f>
        <v>902</v>
      </c>
      <c r="K6" s="22">
        <f>SUM(K12,K16,K20,K24,K28,K32,K36)</f>
        <v>4663</v>
      </c>
      <c r="L6" s="72">
        <f t="shared" si="4"/>
        <v>2073</v>
      </c>
      <c r="M6" s="22">
        <f t="shared" si="4"/>
        <v>1234</v>
      </c>
      <c r="N6" s="22">
        <f t="shared" si="4"/>
        <v>302549</v>
      </c>
    </row>
    <row r="7" spans="1:14" ht="45" customHeight="1" thickTop="1" x14ac:dyDescent="0.25">
      <c r="A7" s="86" t="s">
        <v>19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45" customHeight="1" x14ac:dyDescent="0.25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5" customHeight="1" thickBot="1" x14ac:dyDescent="0.3">
      <c r="A9" s="47" t="s">
        <v>21</v>
      </c>
      <c r="B9" s="8">
        <v>20698</v>
      </c>
      <c r="C9" s="8">
        <v>37133</v>
      </c>
      <c r="D9" s="8">
        <v>7125</v>
      </c>
      <c r="E9" s="8">
        <v>4951</v>
      </c>
      <c r="F9" s="8">
        <v>62252</v>
      </c>
      <c r="G9" s="8">
        <v>43601</v>
      </c>
      <c r="H9" s="8">
        <v>3102</v>
      </c>
      <c r="I9" s="8">
        <v>4402</v>
      </c>
      <c r="J9" s="8">
        <v>587</v>
      </c>
      <c r="K9" s="8">
        <v>3226</v>
      </c>
      <c r="L9" s="8">
        <v>218</v>
      </c>
      <c r="M9" s="8">
        <v>980</v>
      </c>
      <c r="N9" s="48">
        <f>SUM(B9:M9)</f>
        <v>188275</v>
      </c>
    </row>
    <row r="10" spans="1:14" ht="15" customHeight="1" thickTop="1" thickBot="1" x14ac:dyDescent="0.3">
      <c r="A10" s="12" t="s">
        <v>22</v>
      </c>
      <c r="B10" s="5">
        <v>3220</v>
      </c>
      <c r="C10" s="5">
        <v>6936</v>
      </c>
      <c r="D10" s="5">
        <v>1006</v>
      </c>
      <c r="E10" s="5">
        <v>646</v>
      </c>
      <c r="F10" s="5">
        <v>9943</v>
      </c>
      <c r="G10" s="5">
        <v>8309</v>
      </c>
      <c r="H10" s="5">
        <v>480</v>
      </c>
      <c r="I10" s="5">
        <v>742</v>
      </c>
      <c r="J10" s="5">
        <v>68</v>
      </c>
      <c r="K10" s="5">
        <v>541</v>
      </c>
      <c r="L10" s="5">
        <v>32</v>
      </c>
      <c r="M10" s="5">
        <v>136</v>
      </c>
      <c r="N10" s="48">
        <f t="shared" ref="N10:N36" si="5">SUM(B10:M10)</f>
        <v>32059</v>
      </c>
    </row>
    <row r="11" spans="1:14" ht="15" customHeight="1" thickTop="1" thickBot="1" x14ac:dyDescent="0.3">
      <c r="A11" s="12" t="s">
        <v>23</v>
      </c>
      <c r="B11" s="5">
        <v>82</v>
      </c>
      <c r="C11" s="5">
        <v>0</v>
      </c>
      <c r="D11" s="5">
        <v>658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1</v>
      </c>
      <c r="L11" s="5">
        <v>0</v>
      </c>
      <c r="M11" s="5">
        <v>0</v>
      </c>
      <c r="N11" s="48">
        <f t="shared" si="5"/>
        <v>743</v>
      </c>
    </row>
    <row r="12" spans="1:14" ht="15" customHeight="1" thickTop="1" thickBot="1" x14ac:dyDescent="0.3">
      <c r="A12" s="23" t="s">
        <v>24</v>
      </c>
      <c r="B12" s="22">
        <f t="shared" ref="B12:C12" si="6">SUM(B9:B11)</f>
        <v>24000</v>
      </c>
      <c r="C12" s="22">
        <f t="shared" si="6"/>
        <v>44069</v>
      </c>
      <c r="D12" s="22">
        <f>SUM(D9:D11)</f>
        <v>8789</v>
      </c>
      <c r="E12" s="22">
        <f t="shared" ref="E12:M12" si="7">SUM(E9:E11)</f>
        <v>5597</v>
      </c>
      <c r="F12" s="22">
        <f t="shared" si="7"/>
        <v>72195</v>
      </c>
      <c r="G12" s="22">
        <f t="shared" si="7"/>
        <v>51910</v>
      </c>
      <c r="H12" s="22">
        <f t="shared" si="7"/>
        <v>3583</v>
      </c>
      <c r="I12" s="22">
        <f t="shared" si="7"/>
        <v>5145</v>
      </c>
      <c r="J12" s="22">
        <f t="shared" si="7"/>
        <v>655</v>
      </c>
      <c r="K12" s="22">
        <f t="shared" si="7"/>
        <v>3768</v>
      </c>
      <c r="L12" s="22">
        <f t="shared" si="7"/>
        <v>250</v>
      </c>
      <c r="M12" s="22">
        <f t="shared" si="7"/>
        <v>1116</v>
      </c>
      <c r="N12" s="22">
        <f t="shared" si="5"/>
        <v>221077</v>
      </c>
    </row>
    <row r="13" spans="1:14" ht="15" customHeight="1" thickTop="1" thickBot="1" x14ac:dyDescent="0.3">
      <c r="A13" s="4" t="s">
        <v>25</v>
      </c>
      <c r="B13" s="76">
        <v>0</v>
      </c>
      <c r="C13" s="5">
        <v>0</v>
      </c>
      <c r="D13" s="5">
        <v>0</v>
      </c>
      <c r="E13" s="5">
        <v>11</v>
      </c>
      <c r="F13" s="5">
        <v>76</v>
      </c>
      <c r="G13" s="5">
        <v>221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8">
        <f>SUM(B13:M13)</f>
        <v>308</v>
      </c>
    </row>
    <row r="14" spans="1:14" ht="15" customHeight="1" thickTop="1" thickBot="1" x14ac:dyDescent="0.3">
      <c r="A14" s="4" t="s">
        <v>26</v>
      </c>
      <c r="B14" s="76">
        <v>0</v>
      </c>
      <c r="C14" s="5">
        <v>0</v>
      </c>
      <c r="D14" s="5">
        <v>0</v>
      </c>
      <c r="E14" s="5">
        <v>0</v>
      </c>
      <c r="F14" s="5">
        <v>6</v>
      </c>
      <c r="G14" s="5">
        <v>32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8">
        <f>SUM(B14:M14)</f>
        <v>38</v>
      </c>
    </row>
    <row r="15" spans="1:14" ht="15" customHeight="1" thickTop="1" thickBot="1" x14ac:dyDescent="0.3">
      <c r="A15" s="4" t="s">
        <v>27</v>
      </c>
      <c r="B15" s="76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8">
        <f t="shared" si="5"/>
        <v>0</v>
      </c>
    </row>
    <row r="16" spans="1:14" s="20" customFormat="1" ht="15" customHeight="1" thickTop="1" thickBot="1" x14ac:dyDescent="0.3">
      <c r="A16" s="23" t="s">
        <v>28</v>
      </c>
      <c r="B16" s="22">
        <f>SUM(B13:B15)</f>
        <v>0</v>
      </c>
      <c r="C16" s="22">
        <f>SUM(C13:C15)</f>
        <v>0</v>
      </c>
      <c r="D16" s="22">
        <f>SUM(D13:D15)</f>
        <v>0</v>
      </c>
      <c r="E16" s="22">
        <f t="shared" ref="E16:M16" si="8">SUM(E13:E15)</f>
        <v>11</v>
      </c>
      <c r="F16" s="22">
        <f t="shared" si="8"/>
        <v>82</v>
      </c>
      <c r="G16" s="22">
        <f t="shared" si="8"/>
        <v>253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5"/>
        <v>346</v>
      </c>
    </row>
    <row r="17" spans="1:15" s="20" customFormat="1" ht="15" customHeight="1" thickTop="1" thickBot="1" x14ac:dyDescent="0.3">
      <c r="A17" s="4" t="s">
        <v>29</v>
      </c>
      <c r="B17" s="77">
        <v>0</v>
      </c>
      <c r="C17" s="27">
        <v>839</v>
      </c>
      <c r="D17" s="27">
        <v>0</v>
      </c>
      <c r="E17" s="27">
        <v>17</v>
      </c>
      <c r="F17" s="27">
        <v>0</v>
      </c>
      <c r="G17" s="27">
        <v>0</v>
      </c>
      <c r="H17" s="27">
        <v>815</v>
      </c>
      <c r="I17" s="27">
        <v>0</v>
      </c>
      <c r="J17" s="27">
        <v>0</v>
      </c>
      <c r="K17" s="27">
        <v>0</v>
      </c>
      <c r="L17" s="27">
        <v>1478</v>
      </c>
      <c r="M17" s="27">
        <v>18</v>
      </c>
      <c r="N17" s="48">
        <f t="shared" si="5"/>
        <v>3167</v>
      </c>
    </row>
    <row r="18" spans="1:15" s="20" customFormat="1" ht="15" customHeight="1" thickTop="1" thickBot="1" x14ac:dyDescent="0.3">
      <c r="A18" s="4" t="s">
        <v>30</v>
      </c>
      <c r="B18" s="77">
        <v>0</v>
      </c>
      <c r="C18" s="27">
        <v>57</v>
      </c>
      <c r="D18" s="27">
        <v>0</v>
      </c>
      <c r="E18" s="27">
        <v>4</v>
      </c>
      <c r="F18" s="27">
        <v>0</v>
      </c>
      <c r="G18" s="27">
        <v>0</v>
      </c>
      <c r="H18" s="27">
        <v>70</v>
      </c>
      <c r="I18" s="27">
        <v>0</v>
      </c>
      <c r="J18" s="27">
        <v>0</v>
      </c>
      <c r="K18" s="27">
        <v>0</v>
      </c>
      <c r="L18" s="27">
        <v>150</v>
      </c>
      <c r="M18" s="27">
        <v>0</v>
      </c>
      <c r="N18" s="48">
        <f t="shared" si="5"/>
        <v>281</v>
      </c>
      <c r="O18" s="21"/>
    </row>
    <row r="19" spans="1:15" ht="15" customHeight="1" thickTop="1" thickBot="1" x14ac:dyDescent="0.3">
      <c r="A19" s="4" t="s">
        <v>31</v>
      </c>
      <c r="B19" s="7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48">
        <f t="shared" si="5"/>
        <v>0</v>
      </c>
    </row>
    <row r="20" spans="1:15" s="20" customFormat="1" ht="15" customHeight="1" thickTop="1" thickBot="1" x14ac:dyDescent="0.3">
      <c r="A20" s="23" t="s">
        <v>32</v>
      </c>
      <c r="B20" s="22">
        <f>SUM(B17:B19)</f>
        <v>0</v>
      </c>
      <c r="C20" s="22">
        <f t="shared" ref="C20" si="9">SUM(C17:C19)</f>
        <v>896</v>
      </c>
      <c r="D20" s="22">
        <f>SUM(D17:D19)</f>
        <v>0</v>
      </c>
      <c r="E20" s="22">
        <f t="shared" ref="E20:M20" si="10">SUM(E17:E19)</f>
        <v>21</v>
      </c>
      <c r="F20" s="22">
        <f t="shared" si="10"/>
        <v>0</v>
      </c>
      <c r="G20" s="22">
        <f t="shared" si="10"/>
        <v>0</v>
      </c>
      <c r="H20" s="22">
        <f t="shared" si="10"/>
        <v>885</v>
      </c>
      <c r="I20" s="22">
        <f t="shared" si="10"/>
        <v>0</v>
      </c>
      <c r="J20" s="22">
        <f t="shared" si="10"/>
        <v>0</v>
      </c>
      <c r="K20" s="22">
        <f t="shared" si="10"/>
        <v>0</v>
      </c>
      <c r="L20" s="22">
        <f t="shared" si="10"/>
        <v>1628</v>
      </c>
      <c r="M20" s="22">
        <f t="shared" si="10"/>
        <v>18</v>
      </c>
      <c r="N20" s="22">
        <f t="shared" si="5"/>
        <v>3448</v>
      </c>
    </row>
    <row r="21" spans="1:15" ht="15" customHeight="1" thickTop="1" thickBot="1" x14ac:dyDescent="0.3">
      <c r="A21" s="4" t="s">
        <v>33</v>
      </c>
      <c r="B21" s="27">
        <v>289</v>
      </c>
      <c r="C21" s="27">
        <v>766</v>
      </c>
      <c r="D21" s="27">
        <v>153</v>
      </c>
      <c r="E21" s="27">
        <v>0</v>
      </c>
      <c r="F21" s="27">
        <v>0</v>
      </c>
      <c r="G21" s="27">
        <v>190</v>
      </c>
      <c r="H21" s="27">
        <v>0</v>
      </c>
      <c r="I21" s="27">
        <v>2</v>
      </c>
      <c r="J21" s="27">
        <v>0</v>
      </c>
      <c r="K21" s="27">
        <v>15</v>
      </c>
      <c r="L21" s="27">
        <v>0</v>
      </c>
      <c r="M21" s="27">
        <v>0</v>
      </c>
      <c r="N21" s="48">
        <f t="shared" si="5"/>
        <v>1415</v>
      </c>
    </row>
    <row r="22" spans="1:15" ht="15" customHeight="1" thickTop="1" thickBot="1" x14ac:dyDescent="0.3">
      <c r="A22" s="4" t="s">
        <v>34</v>
      </c>
      <c r="B22" s="27">
        <v>28</v>
      </c>
      <c r="C22" s="27">
        <v>50</v>
      </c>
      <c r="D22" s="27">
        <v>16</v>
      </c>
      <c r="E22" s="27">
        <v>0</v>
      </c>
      <c r="F22" s="27">
        <v>0</v>
      </c>
      <c r="G22" s="27">
        <v>15</v>
      </c>
      <c r="H22" s="27">
        <v>0</v>
      </c>
      <c r="I22" s="27">
        <v>1</v>
      </c>
      <c r="J22" s="27">
        <v>0</v>
      </c>
      <c r="K22" s="27">
        <v>1</v>
      </c>
      <c r="L22" s="27">
        <v>0</v>
      </c>
      <c r="M22" s="27">
        <v>0</v>
      </c>
      <c r="N22" s="48">
        <f t="shared" si="5"/>
        <v>111</v>
      </c>
    </row>
    <row r="23" spans="1:15" ht="15" customHeight="1" thickTop="1" thickBot="1" x14ac:dyDescent="0.3">
      <c r="A23" s="4" t="s">
        <v>35</v>
      </c>
      <c r="B23" s="36">
        <v>1</v>
      </c>
      <c r="C23" s="36">
        <v>0</v>
      </c>
      <c r="D23" s="27">
        <v>12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27">
        <v>0</v>
      </c>
      <c r="L23" s="36">
        <v>0</v>
      </c>
      <c r="M23" s="36">
        <v>0</v>
      </c>
      <c r="N23" s="48">
        <f t="shared" si="5"/>
        <v>13</v>
      </c>
    </row>
    <row r="24" spans="1:15" s="20" customFormat="1" ht="15" customHeight="1" thickTop="1" thickBot="1" x14ac:dyDescent="0.3">
      <c r="A24" s="23" t="s">
        <v>36</v>
      </c>
      <c r="B24" s="22">
        <f t="shared" ref="B24:C24" si="11">SUM(B21:B23)</f>
        <v>318</v>
      </c>
      <c r="C24" s="22">
        <f t="shared" si="11"/>
        <v>816</v>
      </c>
      <c r="D24" s="22">
        <f>SUM(D21:D23)</f>
        <v>181</v>
      </c>
      <c r="E24" s="22">
        <f t="shared" ref="E24" si="12">SUM(E21:E23)</f>
        <v>0</v>
      </c>
      <c r="F24" s="22">
        <f t="shared" ref="F24:G24" si="13">SUM(F21:F23)</f>
        <v>0</v>
      </c>
      <c r="G24" s="22">
        <f t="shared" si="13"/>
        <v>205</v>
      </c>
      <c r="H24" s="22">
        <f t="shared" ref="H24" si="14">SUM(H21:H23)</f>
        <v>0</v>
      </c>
      <c r="I24" s="22">
        <f t="shared" ref="I24:J24" si="15">SUM(I21:I23)</f>
        <v>3</v>
      </c>
      <c r="J24" s="22">
        <f t="shared" si="15"/>
        <v>0</v>
      </c>
      <c r="K24" s="22">
        <f t="shared" ref="K24" si="16">SUM(K21:K23)</f>
        <v>16</v>
      </c>
      <c r="L24" s="22">
        <f t="shared" ref="L24:M24" si="17">SUM(L21:L23)</f>
        <v>0</v>
      </c>
      <c r="M24" s="22">
        <f t="shared" si="17"/>
        <v>0</v>
      </c>
      <c r="N24" s="22">
        <f t="shared" si="5"/>
        <v>1539</v>
      </c>
    </row>
    <row r="25" spans="1:15" ht="15" customHeight="1" thickTop="1" thickBot="1" x14ac:dyDescent="0.3">
      <c r="A25" s="79" t="s">
        <v>37</v>
      </c>
      <c r="B25" s="5">
        <v>1747</v>
      </c>
      <c r="C25" s="5">
        <v>4577</v>
      </c>
      <c r="D25" s="5">
        <v>1650</v>
      </c>
      <c r="E25" s="5">
        <v>34</v>
      </c>
      <c r="F25" s="5">
        <v>13034</v>
      </c>
      <c r="G25" s="5">
        <v>3846</v>
      </c>
      <c r="H25" s="5">
        <v>259</v>
      </c>
      <c r="I25" s="5">
        <v>103</v>
      </c>
      <c r="J25" s="5">
        <v>24</v>
      </c>
      <c r="K25" s="5">
        <v>171</v>
      </c>
      <c r="L25" s="5">
        <v>70</v>
      </c>
      <c r="M25" s="5">
        <v>0</v>
      </c>
      <c r="N25" s="48">
        <f t="shared" si="5"/>
        <v>25515</v>
      </c>
    </row>
    <row r="26" spans="1:15" ht="15" customHeight="1" thickTop="1" thickBot="1" x14ac:dyDescent="0.3">
      <c r="A26" s="79" t="s">
        <v>38</v>
      </c>
      <c r="B26" s="5">
        <v>197</v>
      </c>
      <c r="C26" s="5">
        <v>241</v>
      </c>
      <c r="D26" s="5">
        <v>288</v>
      </c>
      <c r="E26" s="5">
        <v>30</v>
      </c>
      <c r="F26" s="5">
        <v>880</v>
      </c>
      <c r="G26" s="5">
        <v>163</v>
      </c>
      <c r="H26" s="5">
        <v>32</v>
      </c>
      <c r="I26" s="5">
        <v>14</v>
      </c>
      <c r="J26" s="5">
        <v>2</v>
      </c>
      <c r="K26" s="5">
        <v>23</v>
      </c>
      <c r="L26" s="5">
        <v>8</v>
      </c>
      <c r="M26" s="5">
        <v>0</v>
      </c>
      <c r="N26" s="48">
        <f t="shared" si="5"/>
        <v>1878</v>
      </c>
    </row>
    <row r="27" spans="1:15" ht="15" customHeight="1" thickTop="1" thickBot="1" x14ac:dyDescent="0.3">
      <c r="A27" s="79" t="s">
        <v>39</v>
      </c>
      <c r="B27" s="37">
        <v>5</v>
      </c>
      <c r="C27" s="37">
        <v>0</v>
      </c>
      <c r="D27" s="35">
        <v>106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8">
        <f t="shared" si="5"/>
        <v>111</v>
      </c>
    </row>
    <row r="28" spans="1:15" ht="30" x14ac:dyDescent="0.25">
      <c r="A28" s="80" t="s">
        <v>40</v>
      </c>
      <c r="B28" s="22">
        <f>SUM(B25:B27)</f>
        <v>1949</v>
      </c>
      <c r="C28" s="22">
        <f t="shared" ref="C28" si="18">SUM(C25:C27)</f>
        <v>4818</v>
      </c>
      <c r="D28" s="22">
        <f>SUM(D25:D27)</f>
        <v>2044</v>
      </c>
      <c r="E28" s="22">
        <f t="shared" ref="E28" si="19">SUM(E25:E27)</f>
        <v>64</v>
      </c>
      <c r="F28" s="22">
        <f t="shared" ref="F28:G28" si="20">SUM(F25:F27)</f>
        <v>13914</v>
      </c>
      <c r="G28" s="22">
        <f t="shared" si="20"/>
        <v>4009</v>
      </c>
      <c r="H28" s="22">
        <f t="shared" ref="H28" si="21">SUM(H25:H27)</f>
        <v>291</v>
      </c>
      <c r="I28" s="22">
        <f t="shared" ref="I28:J28" si="22">SUM(I25:I27)</f>
        <v>117</v>
      </c>
      <c r="J28" s="22">
        <f t="shared" si="22"/>
        <v>26</v>
      </c>
      <c r="K28" s="22">
        <f t="shared" ref="K28" si="23">SUM(K25:K27)</f>
        <v>194</v>
      </c>
      <c r="L28" s="22">
        <f t="shared" ref="L28:M28" si="24">SUM(L25:L27)</f>
        <v>78</v>
      </c>
      <c r="M28" s="22">
        <f t="shared" si="24"/>
        <v>0</v>
      </c>
      <c r="N28" s="22">
        <f t="shared" si="5"/>
        <v>27504</v>
      </c>
    </row>
    <row r="29" spans="1:15" ht="15" customHeight="1" thickTop="1" thickBot="1" x14ac:dyDescent="0.3">
      <c r="A29" s="4" t="s">
        <v>41</v>
      </c>
      <c r="B29" s="5">
        <v>1304</v>
      </c>
      <c r="C29" s="5">
        <v>598</v>
      </c>
      <c r="D29" s="5">
        <v>1129</v>
      </c>
      <c r="E29" s="5">
        <v>486</v>
      </c>
      <c r="F29" s="5">
        <v>225</v>
      </c>
      <c r="G29" s="5">
        <v>15</v>
      </c>
      <c r="H29" s="5">
        <v>584</v>
      </c>
      <c r="I29" s="5">
        <v>1405</v>
      </c>
      <c r="J29" s="5">
        <v>24</v>
      </c>
      <c r="K29" s="5">
        <v>165</v>
      </c>
      <c r="L29" s="5">
        <v>43</v>
      </c>
      <c r="M29" s="5">
        <v>38</v>
      </c>
      <c r="N29" s="48">
        <f t="shared" si="5"/>
        <v>6016</v>
      </c>
      <c r="O29" s="9"/>
    </row>
    <row r="30" spans="1:15" ht="15" customHeight="1" thickTop="1" thickBot="1" x14ac:dyDescent="0.3">
      <c r="A30" s="4" t="s">
        <v>42</v>
      </c>
      <c r="B30" s="5">
        <v>10</v>
      </c>
      <c r="C30" s="5">
        <v>10</v>
      </c>
      <c r="D30" s="5">
        <v>8</v>
      </c>
      <c r="E30" s="5">
        <v>15</v>
      </c>
      <c r="F30" s="5">
        <v>32</v>
      </c>
      <c r="G30" s="5">
        <v>3</v>
      </c>
      <c r="H30" s="5">
        <v>8</v>
      </c>
      <c r="I30" s="5">
        <v>20</v>
      </c>
      <c r="J30" s="5">
        <v>0</v>
      </c>
      <c r="K30" s="5">
        <v>3</v>
      </c>
      <c r="L30" s="5">
        <v>1</v>
      </c>
      <c r="M30" s="5">
        <v>1</v>
      </c>
      <c r="N30" s="48">
        <f t="shared" si="5"/>
        <v>111</v>
      </c>
    </row>
    <row r="31" spans="1:15" ht="15" customHeight="1" thickTop="1" thickBot="1" x14ac:dyDescent="0.3">
      <c r="A31" s="4" t="s">
        <v>43</v>
      </c>
      <c r="B31" s="37">
        <v>1</v>
      </c>
      <c r="C31" s="37">
        <v>0</v>
      </c>
      <c r="D31" s="35">
        <v>63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48">
        <f t="shared" si="5"/>
        <v>64</v>
      </c>
      <c r="O31" s="9"/>
    </row>
    <row r="32" spans="1:15" ht="15" customHeight="1" thickTop="1" thickBot="1" x14ac:dyDescent="0.3">
      <c r="A32" s="23" t="s">
        <v>44</v>
      </c>
      <c r="B32" s="22">
        <f>SUM(B29:B31)</f>
        <v>1315</v>
      </c>
      <c r="C32" s="22">
        <f t="shared" ref="C32" si="25">SUM(C29:C31)</f>
        <v>608</v>
      </c>
      <c r="D32" s="22">
        <f>SUM(D29:D31)</f>
        <v>1200</v>
      </c>
      <c r="E32" s="22">
        <f t="shared" ref="E32" si="26">SUM(E29:E31)</f>
        <v>501</v>
      </c>
      <c r="F32" s="22">
        <f t="shared" ref="F32:G32" si="27">SUM(F29:F31)</f>
        <v>257</v>
      </c>
      <c r="G32" s="22">
        <f t="shared" si="27"/>
        <v>18</v>
      </c>
      <c r="H32" s="22">
        <f t="shared" ref="H32" si="28">SUM(H29:H31)</f>
        <v>592</v>
      </c>
      <c r="I32" s="22">
        <f t="shared" ref="I32:J32" si="29">SUM(I29:I31)</f>
        <v>1425</v>
      </c>
      <c r="J32" s="22">
        <f t="shared" si="29"/>
        <v>24</v>
      </c>
      <c r="K32" s="22">
        <f t="shared" ref="K32" si="30">SUM(K29:K31)</f>
        <v>168</v>
      </c>
      <c r="L32" s="22">
        <f t="shared" ref="L32:M32" si="31">SUM(L29:L31)</f>
        <v>44</v>
      </c>
      <c r="M32" s="22">
        <f t="shared" si="31"/>
        <v>39</v>
      </c>
      <c r="N32" s="22">
        <f t="shared" si="5"/>
        <v>6191</v>
      </c>
    </row>
    <row r="33" spans="1:16" ht="15" customHeight="1" thickTop="1" thickBot="1" x14ac:dyDescent="0.3">
      <c r="A33" s="4" t="s">
        <v>45</v>
      </c>
      <c r="B33" s="5">
        <v>6064</v>
      </c>
      <c r="C33" s="5">
        <v>8334</v>
      </c>
      <c r="D33" s="5">
        <v>1778</v>
      </c>
      <c r="E33" s="5">
        <v>1515</v>
      </c>
      <c r="F33" s="5">
        <v>9950</v>
      </c>
      <c r="G33" s="70">
        <v>3477</v>
      </c>
      <c r="H33" s="5">
        <v>433</v>
      </c>
      <c r="I33" s="5">
        <v>933</v>
      </c>
      <c r="J33" s="5">
        <v>171</v>
      </c>
      <c r="K33" s="5">
        <v>370</v>
      </c>
      <c r="L33" s="5">
        <v>47</v>
      </c>
      <c r="M33" s="5">
        <v>49</v>
      </c>
      <c r="N33" s="48">
        <f t="shared" si="5"/>
        <v>33121</v>
      </c>
      <c r="O33" s="9"/>
      <c r="P33" s="9"/>
    </row>
    <row r="34" spans="1:16" ht="15" customHeight="1" thickTop="1" thickBot="1" x14ac:dyDescent="0.3">
      <c r="A34" s="4" t="s">
        <v>46</v>
      </c>
      <c r="B34" s="5">
        <v>1657</v>
      </c>
      <c r="C34" s="5">
        <v>2478</v>
      </c>
      <c r="D34" s="5">
        <v>379</v>
      </c>
      <c r="E34" s="5">
        <v>366</v>
      </c>
      <c r="F34" s="5">
        <v>2824</v>
      </c>
      <c r="G34" s="70">
        <v>821</v>
      </c>
      <c r="H34" s="5">
        <v>146</v>
      </c>
      <c r="I34" s="5">
        <v>308</v>
      </c>
      <c r="J34" s="5">
        <v>26</v>
      </c>
      <c r="K34" s="5">
        <v>144</v>
      </c>
      <c r="L34" s="5">
        <v>26</v>
      </c>
      <c r="M34" s="5">
        <v>12</v>
      </c>
      <c r="N34" s="48">
        <f t="shared" si="5"/>
        <v>9187</v>
      </c>
      <c r="P34" s="9"/>
    </row>
    <row r="35" spans="1:16" ht="15" customHeight="1" thickTop="1" thickBot="1" x14ac:dyDescent="0.3">
      <c r="A35" s="4" t="s">
        <v>47</v>
      </c>
      <c r="B35" s="37">
        <v>29</v>
      </c>
      <c r="C35" s="37">
        <v>0</v>
      </c>
      <c r="D35" s="35">
        <v>102</v>
      </c>
      <c r="E35" s="37">
        <v>1</v>
      </c>
      <c r="F35" s="37">
        <v>0</v>
      </c>
      <c r="G35" s="71">
        <v>0</v>
      </c>
      <c r="H35" s="37">
        <v>1</v>
      </c>
      <c r="I35" s="37"/>
      <c r="J35" s="37">
        <v>0</v>
      </c>
      <c r="K35" s="37">
        <v>3</v>
      </c>
      <c r="L35" s="37">
        <v>0</v>
      </c>
      <c r="M35" s="37">
        <v>0</v>
      </c>
      <c r="N35" s="48">
        <f t="shared" si="5"/>
        <v>136</v>
      </c>
      <c r="O35" s="9"/>
      <c r="P35" s="9"/>
    </row>
    <row r="36" spans="1:16" ht="15" customHeight="1" thickTop="1" thickBot="1" x14ac:dyDescent="0.3">
      <c r="A36" s="23" t="s">
        <v>48</v>
      </c>
      <c r="B36" s="22">
        <f>SUM(B33:B35)</f>
        <v>7750</v>
      </c>
      <c r="C36" s="22">
        <f t="shared" ref="C36" si="32">SUM(C33:C35)</f>
        <v>10812</v>
      </c>
      <c r="D36" s="22">
        <f>SUM(D33:D35)</f>
        <v>2259</v>
      </c>
      <c r="E36" s="22">
        <f t="shared" ref="E36" si="33">SUM(E33:E35)</f>
        <v>1882</v>
      </c>
      <c r="F36" s="22">
        <f t="shared" ref="F36:G36" si="34">SUM(F33:F35)</f>
        <v>12774</v>
      </c>
      <c r="G36" s="72">
        <f t="shared" si="34"/>
        <v>4298</v>
      </c>
      <c r="H36" s="22">
        <f t="shared" ref="H36" si="35">SUM(H33:H35)</f>
        <v>580</v>
      </c>
      <c r="I36" s="22">
        <f t="shared" ref="I36:J36" si="36">SUM(I33:I35)</f>
        <v>1241</v>
      </c>
      <c r="J36" s="22">
        <f t="shared" si="36"/>
        <v>197</v>
      </c>
      <c r="K36" s="22">
        <f t="shared" ref="K36" si="37">SUM(K33:K35)</f>
        <v>517</v>
      </c>
      <c r="L36" s="22">
        <f t="shared" ref="L36:M36" si="38">SUM(L33:L35)</f>
        <v>73</v>
      </c>
      <c r="M36" s="22">
        <f t="shared" si="38"/>
        <v>61</v>
      </c>
      <c r="N36" s="22">
        <f t="shared" si="5"/>
        <v>42444</v>
      </c>
      <c r="P36" s="9"/>
    </row>
    <row r="37" spans="1:16" ht="15.75" thickTop="1" x14ac:dyDescent="0.25"/>
    <row r="38" spans="1:16" x14ac:dyDescent="0.25">
      <c r="A38" s="69"/>
    </row>
    <row r="39" spans="1:16" x14ac:dyDescent="0.25">
      <c r="A39" s="73"/>
    </row>
    <row r="40" spans="1:16" x14ac:dyDescent="0.25">
      <c r="A40" s="73"/>
    </row>
  </sheetData>
  <mergeCells count="1">
    <mergeCell ref="A7:N7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="85" zoomScaleNormal="85" workbookViewId="0">
      <selection activeCell="O12" sqref="O12:O20"/>
    </sheetView>
  </sheetViews>
  <sheetFormatPr defaultColWidth="11.42578125" defaultRowHeight="15" x14ac:dyDescent="0.25"/>
  <cols>
    <col min="1" max="1" width="89.42578125" style="14" customWidth="1"/>
    <col min="2" max="2" width="9.140625" style="29" bestFit="1" customWidth="1"/>
    <col min="3" max="13" width="8.7109375" customWidth="1"/>
    <col min="14" max="14" width="9.5703125" customWidth="1"/>
  </cols>
  <sheetData>
    <row r="1" spans="1:16" s="58" customFormat="1" ht="108.75" x14ac:dyDescent="0.25">
      <c r="A1" s="56" t="s">
        <v>49</v>
      </c>
      <c r="B1" s="57" t="s">
        <v>1</v>
      </c>
      <c r="C1" s="57" t="s">
        <v>2</v>
      </c>
      <c r="D1" s="83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</row>
    <row r="2" spans="1:16" ht="15" customHeight="1" thickTop="1" thickBot="1" x14ac:dyDescent="0.3">
      <c r="A2" s="13" t="s">
        <v>50</v>
      </c>
      <c r="B2" s="5">
        <v>982</v>
      </c>
      <c r="C2" s="5">
        <v>707</v>
      </c>
      <c r="D2" s="5">
        <v>246</v>
      </c>
      <c r="E2" s="5">
        <v>164</v>
      </c>
      <c r="F2" s="5">
        <v>2048</v>
      </c>
      <c r="G2" s="5">
        <v>2069</v>
      </c>
      <c r="H2" s="5">
        <v>119</v>
      </c>
      <c r="I2" s="5">
        <v>159</v>
      </c>
      <c r="J2" s="5">
        <v>16</v>
      </c>
      <c r="K2" s="5">
        <v>90</v>
      </c>
      <c r="L2" s="5">
        <v>8</v>
      </c>
      <c r="M2" s="5">
        <v>7</v>
      </c>
      <c r="N2" s="5">
        <f>SUM(N9,N13,N17)</f>
        <v>6614</v>
      </c>
      <c r="O2" s="9"/>
    </row>
    <row r="3" spans="1:16" ht="15" customHeight="1" x14ac:dyDescent="0.25">
      <c r="A3" s="13" t="s">
        <v>51</v>
      </c>
      <c r="B3" s="5">
        <v>224</v>
      </c>
      <c r="C3" s="5">
        <v>260</v>
      </c>
      <c r="D3" s="5">
        <v>59</v>
      </c>
      <c r="E3" s="5">
        <v>33</v>
      </c>
      <c r="F3" s="5">
        <v>533</v>
      </c>
      <c r="G3" s="5">
        <v>408</v>
      </c>
      <c r="H3" s="5">
        <v>28</v>
      </c>
      <c r="I3" s="5">
        <v>45</v>
      </c>
      <c r="J3" s="5">
        <v>3</v>
      </c>
      <c r="K3" s="5">
        <v>39</v>
      </c>
      <c r="L3" s="5">
        <v>1</v>
      </c>
      <c r="M3" s="5">
        <v>2</v>
      </c>
      <c r="N3" s="5">
        <f>SUM(N10,N14,N18)</f>
        <v>1635</v>
      </c>
    </row>
    <row r="4" spans="1:16" x14ac:dyDescent="0.25">
      <c r="A4" s="13" t="s">
        <v>52</v>
      </c>
      <c r="B4" s="5">
        <v>4</v>
      </c>
      <c r="C4" s="5">
        <f>SUM(C11,C15,C19)</f>
        <v>0</v>
      </c>
      <c r="D4" s="5">
        <v>1</v>
      </c>
      <c r="E4" s="5">
        <f t="shared" ref="E4:G5" si="0">SUM(E11,E15,E19)</f>
        <v>0</v>
      </c>
      <c r="F4" s="5">
        <f t="shared" si="0"/>
        <v>0</v>
      </c>
      <c r="G4" s="5">
        <f t="shared" si="0"/>
        <v>0</v>
      </c>
      <c r="H4" s="5">
        <v>1</v>
      </c>
      <c r="I4" s="5">
        <f t="shared" ref="I4:M5" si="1">SUM(I11,I15,I19)</f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5">
        <f>SUM(N11,N15,N19)</f>
        <v>6</v>
      </c>
    </row>
    <row r="5" spans="1:16" ht="15" customHeight="1" thickTop="1" thickBot="1" x14ac:dyDescent="0.3">
      <c r="A5" s="24" t="s">
        <v>53</v>
      </c>
      <c r="B5" s="25">
        <f>SUM(B12,B16,B20)</f>
        <v>1210</v>
      </c>
      <c r="C5" s="25">
        <f>SUM(C12,C16,C20)</f>
        <v>967</v>
      </c>
      <c r="D5" s="25">
        <v>306</v>
      </c>
      <c r="E5" s="25">
        <f t="shared" si="0"/>
        <v>197</v>
      </c>
      <c r="F5" s="25">
        <f t="shared" si="0"/>
        <v>2581</v>
      </c>
      <c r="G5" s="25">
        <f t="shared" si="0"/>
        <v>2477</v>
      </c>
      <c r="H5" s="25">
        <f>SUM(H12,H16,H20)</f>
        <v>148</v>
      </c>
      <c r="I5" s="25">
        <f t="shared" si="1"/>
        <v>204</v>
      </c>
      <c r="J5" s="25">
        <f t="shared" si="1"/>
        <v>19</v>
      </c>
      <c r="K5" s="25">
        <f t="shared" si="1"/>
        <v>129</v>
      </c>
      <c r="L5" s="25">
        <f t="shared" si="1"/>
        <v>9</v>
      </c>
      <c r="M5" s="25">
        <f t="shared" si="1"/>
        <v>8</v>
      </c>
      <c r="N5" s="25">
        <f>SUM(N2,N3,N4)</f>
        <v>8255</v>
      </c>
    </row>
    <row r="6" spans="1:16" ht="15" customHeight="1" thickTop="1" thickBot="1" x14ac:dyDescent="0.3">
      <c r="A6" s="53" t="s">
        <v>54</v>
      </c>
      <c r="B6" s="54">
        <f>B3/B5</f>
        <v>0.18512396694214875</v>
      </c>
      <c r="C6" s="54">
        <f t="shared" ref="C6:M6" si="2">C3/C5</f>
        <v>0.26887280248190282</v>
      </c>
      <c r="D6" s="54">
        <f t="shared" si="2"/>
        <v>0.19281045751633988</v>
      </c>
      <c r="E6" s="54">
        <f t="shared" si="2"/>
        <v>0.16751269035532995</v>
      </c>
      <c r="F6" s="54">
        <f t="shared" si="2"/>
        <v>0.20650910499806277</v>
      </c>
      <c r="G6" s="54">
        <f t="shared" si="2"/>
        <v>0.16471538150989098</v>
      </c>
      <c r="H6" s="54">
        <f t="shared" si="2"/>
        <v>0.1891891891891892</v>
      </c>
      <c r="I6" s="54">
        <f t="shared" si="2"/>
        <v>0.22058823529411764</v>
      </c>
      <c r="J6" s="54">
        <f t="shared" si="2"/>
        <v>0.15789473684210525</v>
      </c>
      <c r="K6" s="54">
        <f t="shared" si="2"/>
        <v>0.30232558139534882</v>
      </c>
      <c r="L6" s="54">
        <f t="shared" si="2"/>
        <v>0.1111111111111111</v>
      </c>
      <c r="M6" s="54">
        <f t="shared" si="2"/>
        <v>0.25</v>
      </c>
      <c r="N6" s="54">
        <f>N3/N5</f>
        <v>0.19806178073894609</v>
      </c>
    </row>
    <row r="7" spans="1:16" ht="15.75" customHeight="1" thickTop="1" thickBot="1" x14ac:dyDescent="0.3">
      <c r="A7" s="49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6" s="58" customFormat="1" ht="45" customHeight="1" thickTop="1" thickBot="1" x14ac:dyDescent="0.3">
      <c r="A8" s="59" t="s">
        <v>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6" ht="15" customHeight="1" thickTop="1" thickBot="1" x14ac:dyDescent="0.3">
      <c r="A9" s="13" t="s">
        <v>56</v>
      </c>
      <c r="B9" s="32">
        <v>523</v>
      </c>
      <c r="C9" s="32">
        <v>475</v>
      </c>
      <c r="D9" s="32">
        <v>140</v>
      </c>
      <c r="E9" s="32">
        <v>119</v>
      </c>
      <c r="F9" s="32">
        <v>1398</v>
      </c>
      <c r="G9" s="32">
        <v>1763</v>
      </c>
      <c r="H9" s="32">
        <v>119</v>
      </c>
      <c r="I9" s="32">
        <v>125</v>
      </c>
      <c r="J9" s="32">
        <v>16</v>
      </c>
      <c r="K9" s="32">
        <v>66</v>
      </c>
      <c r="L9" s="32">
        <v>5</v>
      </c>
      <c r="M9" s="32">
        <v>6</v>
      </c>
      <c r="N9" s="38">
        <f>SUM(B9:M9)</f>
        <v>4755</v>
      </c>
    </row>
    <row r="10" spans="1:16" ht="15" customHeight="1" x14ac:dyDescent="0.25">
      <c r="A10" s="13" t="s">
        <v>57</v>
      </c>
      <c r="B10" s="32">
        <v>131</v>
      </c>
      <c r="C10" s="32">
        <v>208</v>
      </c>
      <c r="D10" s="32">
        <v>44</v>
      </c>
      <c r="E10" s="32">
        <v>24</v>
      </c>
      <c r="F10" s="32">
        <v>395</v>
      </c>
      <c r="G10" s="32">
        <v>335</v>
      </c>
      <c r="H10" s="32">
        <v>28</v>
      </c>
      <c r="I10" s="32">
        <v>37</v>
      </c>
      <c r="J10" s="32">
        <v>3</v>
      </c>
      <c r="K10" s="32">
        <v>32</v>
      </c>
      <c r="L10" s="32">
        <v>1</v>
      </c>
      <c r="M10" s="32">
        <v>2</v>
      </c>
      <c r="N10" s="38">
        <f t="shared" ref="N10:N20" si="3">SUM(B10:M10)</f>
        <v>1240</v>
      </c>
    </row>
    <row r="11" spans="1:16" x14ac:dyDescent="0.25">
      <c r="A11" s="13" t="s">
        <v>58</v>
      </c>
      <c r="B11" s="32">
        <v>2</v>
      </c>
      <c r="C11" s="32">
        <v>0</v>
      </c>
      <c r="D11" s="32">
        <v>1</v>
      </c>
      <c r="E11" s="32">
        <v>0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8">
        <f t="shared" si="3"/>
        <v>4</v>
      </c>
    </row>
    <row r="12" spans="1:16" ht="15" customHeight="1" x14ac:dyDescent="0.25">
      <c r="A12" s="24" t="s">
        <v>59</v>
      </c>
      <c r="B12" s="30">
        <f t="shared" ref="B12:M12" si="4">SUM(B9:B11)</f>
        <v>656</v>
      </c>
      <c r="C12" s="30">
        <f t="shared" si="4"/>
        <v>683</v>
      </c>
      <c r="D12" s="30">
        <f t="shared" si="4"/>
        <v>185</v>
      </c>
      <c r="E12" s="30">
        <f t="shared" si="4"/>
        <v>143</v>
      </c>
      <c r="F12" s="30">
        <f t="shared" si="4"/>
        <v>1793</v>
      </c>
      <c r="G12" s="30">
        <f t="shared" si="4"/>
        <v>2098</v>
      </c>
      <c r="H12" s="30">
        <f t="shared" si="4"/>
        <v>148</v>
      </c>
      <c r="I12" s="30">
        <f t="shared" si="4"/>
        <v>162</v>
      </c>
      <c r="J12" s="30">
        <f t="shared" si="4"/>
        <v>19</v>
      </c>
      <c r="K12" s="30">
        <f t="shared" si="4"/>
        <v>98</v>
      </c>
      <c r="L12" s="30">
        <f t="shared" si="4"/>
        <v>6</v>
      </c>
      <c r="M12" s="30">
        <f t="shared" si="4"/>
        <v>8</v>
      </c>
      <c r="N12" s="30">
        <f t="shared" si="3"/>
        <v>5999</v>
      </c>
      <c r="O12" s="84"/>
    </row>
    <row r="13" spans="1:16" ht="15" customHeight="1" x14ac:dyDescent="0.25">
      <c r="A13" s="13" t="s">
        <v>60</v>
      </c>
      <c r="B13" s="33">
        <v>432</v>
      </c>
      <c r="C13" s="32">
        <v>232</v>
      </c>
      <c r="D13" s="33">
        <v>106</v>
      </c>
      <c r="E13" s="31">
        <v>45</v>
      </c>
      <c r="F13" s="31">
        <v>623</v>
      </c>
      <c r="G13" s="31">
        <v>290</v>
      </c>
      <c r="H13" s="32">
        <v>0</v>
      </c>
      <c r="I13" s="31">
        <v>34</v>
      </c>
      <c r="J13" s="32">
        <v>0</v>
      </c>
      <c r="K13" s="31">
        <v>24</v>
      </c>
      <c r="L13" s="31">
        <v>3</v>
      </c>
      <c r="M13" s="32">
        <v>0</v>
      </c>
      <c r="N13" s="38">
        <f t="shared" si="3"/>
        <v>1789</v>
      </c>
      <c r="P13" s="10"/>
    </row>
    <row r="14" spans="1:16" ht="15" customHeight="1" x14ac:dyDescent="0.25">
      <c r="A14" s="13" t="s">
        <v>61</v>
      </c>
      <c r="B14" s="33">
        <v>80</v>
      </c>
      <c r="C14" s="32">
        <v>52</v>
      </c>
      <c r="D14" s="33">
        <v>15</v>
      </c>
      <c r="E14" s="34">
        <v>9</v>
      </c>
      <c r="F14" s="32">
        <v>135</v>
      </c>
      <c r="G14" s="32">
        <v>68</v>
      </c>
      <c r="H14" s="32">
        <v>0</v>
      </c>
      <c r="I14" s="32">
        <v>8</v>
      </c>
      <c r="J14" s="32">
        <v>0</v>
      </c>
      <c r="K14" s="32">
        <v>7</v>
      </c>
      <c r="L14" s="32">
        <v>0</v>
      </c>
      <c r="M14" s="32">
        <v>0</v>
      </c>
      <c r="N14" s="38">
        <f t="shared" si="3"/>
        <v>374</v>
      </c>
      <c r="P14" s="9"/>
    </row>
    <row r="15" spans="1:16" x14ac:dyDescent="0.25">
      <c r="A15" s="13" t="s">
        <v>62</v>
      </c>
      <c r="B15" s="33">
        <v>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67">
        <v>0</v>
      </c>
      <c r="L15" s="67">
        <v>0</v>
      </c>
      <c r="M15" s="67">
        <v>0</v>
      </c>
      <c r="N15" s="38">
        <f t="shared" si="3"/>
        <v>2</v>
      </c>
    </row>
    <row r="16" spans="1:16" ht="15" customHeight="1" x14ac:dyDescent="0.25">
      <c r="A16" s="24" t="s">
        <v>63</v>
      </c>
      <c r="B16" s="30">
        <f>SUM(B13:B15)</f>
        <v>514</v>
      </c>
      <c r="C16" s="30">
        <f t="shared" ref="C16:M16" si="5">SUM(C13:C15)</f>
        <v>284</v>
      </c>
      <c r="D16" s="30">
        <f t="shared" si="5"/>
        <v>121</v>
      </c>
      <c r="E16" s="30">
        <f t="shared" si="5"/>
        <v>54</v>
      </c>
      <c r="F16" s="30">
        <f t="shared" si="5"/>
        <v>758</v>
      </c>
      <c r="G16" s="30">
        <f t="shared" si="5"/>
        <v>358</v>
      </c>
      <c r="H16" s="30">
        <f t="shared" si="5"/>
        <v>0</v>
      </c>
      <c r="I16" s="30">
        <f t="shared" si="5"/>
        <v>42</v>
      </c>
      <c r="J16" s="30">
        <f>SUM(J13:J15)</f>
        <v>0</v>
      </c>
      <c r="K16" s="30">
        <f t="shared" si="5"/>
        <v>31</v>
      </c>
      <c r="L16" s="30">
        <f t="shared" si="5"/>
        <v>3</v>
      </c>
      <c r="M16" s="30">
        <f t="shared" si="5"/>
        <v>0</v>
      </c>
      <c r="N16" s="30">
        <f t="shared" si="3"/>
        <v>2165</v>
      </c>
      <c r="O16" s="84"/>
      <c r="P16" s="11"/>
    </row>
    <row r="17" spans="1:16" ht="15" customHeight="1" x14ac:dyDescent="0.25">
      <c r="A17" s="13" t="s">
        <v>64</v>
      </c>
      <c r="B17" s="32">
        <v>27</v>
      </c>
      <c r="C17" s="32">
        <v>0</v>
      </c>
      <c r="D17" s="32">
        <v>0</v>
      </c>
      <c r="E17" s="32">
        <v>0</v>
      </c>
      <c r="F17" s="32">
        <v>27</v>
      </c>
      <c r="G17" s="32">
        <v>16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8">
        <f t="shared" si="3"/>
        <v>70</v>
      </c>
      <c r="P17" s="9"/>
    </row>
    <row r="18" spans="1:16" x14ac:dyDescent="0.25">
      <c r="A18" s="13" t="s">
        <v>65</v>
      </c>
      <c r="B18" s="32">
        <v>13</v>
      </c>
      <c r="C18" s="32">
        <v>0</v>
      </c>
      <c r="D18" s="32">
        <v>0</v>
      </c>
      <c r="E18" s="32">
        <v>0</v>
      </c>
      <c r="F18" s="32">
        <v>3</v>
      </c>
      <c r="G18" s="32">
        <v>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8">
        <f t="shared" si="3"/>
        <v>21</v>
      </c>
    </row>
    <row r="19" spans="1:16" s="20" customFormat="1" ht="15" customHeight="1" x14ac:dyDescent="0.25">
      <c r="A19" s="13" t="s">
        <v>66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38">
        <f t="shared" si="3"/>
        <v>0</v>
      </c>
      <c r="O19" s="84"/>
      <c r="P19" s="28"/>
    </row>
    <row r="20" spans="1:16" ht="15" customHeight="1" x14ac:dyDescent="0.25">
      <c r="A20" s="24" t="s">
        <v>67</v>
      </c>
      <c r="B20" s="30">
        <f>SUM(B17:B19)</f>
        <v>40</v>
      </c>
      <c r="C20" s="30">
        <f t="shared" ref="C20:L20" si="6">SUM(C17:C19)</f>
        <v>0</v>
      </c>
      <c r="D20" s="30">
        <f t="shared" si="6"/>
        <v>0</v>
      </c>
      <c r="E20" s="30">
        <f t="shared" si="6"/>
        <v>0</v>
      </c>
      <c r="F20" s="30">
        <f t="shared" si="6"/>
        <v>30</v>
      </c>
      <c r="G20" s="30">
        <f t="shared" si="6"/>
        <v>21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 t="s">
        <v>68</v>
      </c>
      <c r="N20" s="30">
        <f t="shared" si="3"/>
        <v>91</v>
      </c>
      <c r="P20" s="9"/>
    </row>
    <row r="21" spans="1:16" ht="15" customHeight="1" x14ac:dyDescent="0.2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6" ht="15" customHeight="1" x14ac:dyDescent="0.25"/>
    <row r="23" spans="1:16" ht="52.5" customHeight="1" x14ac:dyDescent="0.25">
      <c r="A23" s="14" t="s">
        <v>70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1:16" ht="15" customHeight="1" x14ac:dyDescent="0.25">
      <c r="H24" s="88" t="s">
        <v>71</v>
      </c>
      <c r="I24" s="89"/>
      <c r="J24" s="89"/>
    </row>
    <row r="25" spans="1:16" ht="15" customHeight="1" x14ac:dyDescent="0.25">
      <c r="H25" s="40" t="s">
        <v>72</v>
      </c>
      <c r="I25" s="90" t="s">
        <v>73</v>
      </c>
      <c r="J25" s="90"/>
      <c r="L25" s="14"/>
      <c r="M25" s="16"/>
      <c r="N25" s="16"/>
    </row>
    <row r="26" spans="1:16" ht="15" customHeight="1" x14ac:dyDescent="0.25">
      <c r="H26" s="41">
        <v>2014</v>
      </c>
      <c r="I26" s="87">
        <v>0.17</v>
      </c>
      <c r="J26" s="87"/>
      <c r="L26" s="14"/>
    </row>
    <row r="27" spans="1:16" ht="15" customHeight="1" x14ac:dyDescent="0.25">
      <c r="H27" s="41">
        <v>2015</v>
      </c>
      <c r="I27" s="87">
        <v>0.16800000000000001</v>
      </c>
      <c r="J27" s="87"/>
      <c r="L27" s="74"/>
    </row>
    <row r="28" spans="1:16" ht="15" customHeight="1" x14ac:dyDescent="0.25">
      <c r="H28" s="41">
        <v>2016</v>
      </c>
      <c r="I28" s="87">
        <v>0.17199999999999999</v>
      </c>
      <c r="J28" s="87"/>
      <c r="L28" s="74"/>
    </row>
    <row r="29" spans="1:16" ht="15" customHeight="1" x14ac:dyDescent="0.25">
      <c r="H29" s="41">
        <v>2017</v>
      </c>
      <c r="I29" s="87">
        <v>0.18</v>
      </c>
      <c r="J29" s="87"/>
      <c r="L29" s="74"/>
    </row>
    <row r="30" spans="1:16" x14ac:dyDescent="0.25">
      <c r="H30" s="41">
        <v>2018</v>
      </c>
      <c r="I30" s="87">
        <v>0.18099999999999999</v>
      </c>
      <c r="J30" s="87"/>
      <c r="L30" s="14"/>
    </row>
    <row r="31" spans="1:16" x14ac:dyDescent="0.25">
      <c r="H31" s="41">
        <v>2019</v>
      </c>
      <c r="I31" s="87">
        <v>0.17849999999999999</v>
      </c>
      <c r="J31" s="87"/>
      <c r="L31" s="14"/>
    </row>
    <row r="32" spans="1:16" x14ac:dyDescent="0.25">
      <c r="H32" s="68">
        <v>2020</v>
      </c>
      <c r="I32" s="87">
        <v>0.20599999999999999</v>
      </c>
      <c r="J32" s="87"/>
    </row>
    <row r="33" spans="8:10" x14ac:dyDescent="0.25">
      <c r="H33" s="41">
        <v>2021</v>
      </c>
      <c r="I33" s="87">
        <f>N3/N5</f>
        <v>0.19806178073894609</v>
      </c>
      <c r="J33" s="87"/>
    </row>
  </sheetData>
  <mergeCells count="10">
    <mergeCell ref="I33:J33"/>
    <mergeCell ref="I32:J32"/>
    <mergeCell ref="I30:J30"/>
    <mergeCell ref="I31:J31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D906-D331-4875-9CA9-AE93FFDCCB73}">
  <dimension ref="A1:K7"/>
  <sheetViews>
    <sheetView tabSelected="1" workbookViewId="0">
      <selection activeCell="A11" sqref="A11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27.85546875" customWidth="1"/>
    <col min="4" max="9" width="8.7109375" customWidth="1"/>
    <col min="10" max="11" width="9.42578125" customWidth="1"/>
    <col min="12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1" ht="23.25" customHeight="1" thickBot="1" x14ac:dyDescent="0.3">
      <c r="A1" s="94" t="s">
        <v>74</v>
      </c>
      <c r="B1" s="95"/>
      <c r="C1" s="96"/>
      <c r="D1" s="55">
        <v>2014</v>
      </c>
      <c r="E1" s="55">
        <v>2015</v>
      </c>
      <c r="F1" s="55">
        <v>2016</v>
      </c>
      <c r="G1" s="55">
        <v>2017</v>
      </c>
      <c r="H1" s="55">
        <v>2018</v>
      </c>
      <c r="I1" s="55">
        <v>2019</v>
      </c>
      <c r="J1" s="55">
        <v>2020</v>
      </c>
      <c r="K1" s="55">
        <v>2021</v>
      </c>
    </row>
    <row r="2" spans="1:11" ht="15" customHeight="1" thickTop="1" thickBot="1" x14ac:dyDescent="0.3">
      <c r="A2" s="97" t="s">
        <v>53</v>
      </c>
      <c r="B2" s="98"/>
      <c r="C2" s="99"/>
      <c r="D2" s="17">
        <f>SUM(D3:D4)</f>
        <v>8645</v>
      </c>
      <c r="E2" s="17">
        <f>SUM(E3:E4)</f>
        <v>9805</v>
      </c>
      <c r="F2" s="17">
        <f>SUM(F3:F4)</f>
        <v>8618</v>
      </c>
      <c r="G2" s="17">
        <f>SUM(G3:G4)</f>
        <v>9862</v>
      </c>
      <c r="H2" s="17">
        <f>SUM(H3:H4)</f>
        <v>7825</v>
      </c>
      <c r="I2" s="17">
        <f>SUM(I3+I4+I5)</f>
        <v>8833</v>
      </c>
      <c r="J2" s="17">
        <f>SUM(J3+J4+J5)</f>
        <v>7936</v>
      </c>
      <c r="K2" s="17">
        <f>'Newly Licensed (Table 2)'!N5</f>
        <v>8255</v>
      </c>
    </row>
    <row r="3" spans="1:11" ht="15" customHeight="1" thickTop="1" thickBot="1" x14ac:dyDescent="0.3">
      <c r="A3" s="97" t="s">
        <v>75</v>
      </c>
      <c r="B3" s="98"/>
      <c r="C3" s="99"/>
      <c r="D3" s="17">
        <v>7175</v>
      </c>
      <c r="E3" s="17">
        <v>8153</v>
      </c>
      <c r="F3" s="17">
        <v>7136</v>
      </c>
      <c r="G3" s="18">
        <v>8089</v>
      </c>
      <c r="H3" s="17">
        <v>6411</v>
      </c>
      <c r="I3" s="17">
        <v>7255</v>
      </c>
      <c r="J3" s="17">
        <v>6298</v>
      </c>
      <c r="K3" s="17">
        <f>'Newly Licensed (Table 2)'!N2</f>
        <v>6614</v>
      </c>
    </row>
    <row r="4" spans="1:11" ht="15" customHeight="1" thickTop="1" thickBot="1" x14ac:dyDescent="0.3">
      <c r="A4" s="91" t="s">
        <v>76</v>
      </c>
      <c r="B4" s="92"/>
      <c r="C4" s="93"/>
      <c r="D4" s="19">
        <v>1470</v>
      </c>
      <c r="E4" s="19">
        <v>1652</v>
      </c>
      <c r="F4" s="19">
        <v>1482</v>
      </c>
      <c r="G4" s="62">
        <v>1773</v>
      </c>
      <c r="H4" s="19">
        <v>1414</v>
      </c>
      <c r="I4" s="19">
        <v>1577</v>
      </c>
      <c r="J4" s="19">
        <v>1635</v>
      </c>
      <c r="K4" s="19">
        <f>'Newly Licensed (Table 2)'!N3</f>
        <v>1635</v>
      </c>
    </row>
    <row r="5" spans="1:11" ht="15.75" thickTop="1" x14ac:dyDescent="0.25">
      <c r="A5" s="91" t="s">
        <v>93</v>
      </c>
      <c r="B5" s="92"/>
      <c r="C5" s="93"/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3</v>
      </c>
      <c r="K5" s="19">
        <v>6</v>
      </c>
    </row>
    <row r="6" spans="1:11" ht="15" customHeight="1" x14ac:dyDescent="0.25">
      <c r="A6" s="63" t="s">
        <v>77</v>
      </c>
      <c r="B6" s="64"/>
      <c r="C6" s="65"/>
      <c r="D6" s="65">
        <f t="shared" ref="D6:I6" si="0">D4/D2</f>
        <v>0.17004048582995951</v>
      </c>
      <c r="E6" s="65">
        <f t="shared" si="0"/>
        <v>0.16848546659867414</v>
      </c>
      <c r="F6" s="65">
        <f t="shared" si="0"/>
        <v>0.17196565328382454</v>
      </c>
      <c r="G6" s="65">
        <f t="shared" si="0"/>
        <v>0.17978097748935307</v>
      </c>
      <c r="H6" s="65">
        <f t="shared" si="0"/>
        <v>0.18070287539936103</v>
      </c>
      <c r="I6" s="65">
        <f t="shared" si="0"/>
        <v>0.17853503905807766</v>
      </c>
      <c r="J6" s="66">
        <f>J4/J2</f>
        <v>0.20602318548387097</v>
      </c>
      <c r="K6" s="66">
        <f>K4/K2</f>
        <v>0.19806178073894609</v>
      </c>
    </row>
    <row r="7" spans="1:11" x14ac:dyDescent="0.25">
      <c r="A7" t="s">
        <v>94</v>
      </c>
    </row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6AA1-CB99-4BFE-8CE5-2F1746EE6EC6}">
  <dimension ref="A1:K6"/>
  <sheetViews>
    <sheetView workbookViewId="0">
      <selection activeCell="K37" sqref="K37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22.28515625" customWidth="1"/>
    <col min="4" max="8" width="8.7109375" customWidth="1"/>
    <col min="9" max="9" width="10" customWidth="1"/>
    <col min="10" max="11" width="10.28515625" customWidth="1"/>
    <col min="12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1" ht="23.25" customHeight="1" thickBot="1" x14ac:dyDescent="0.3">
      <c r="A1" s="94" t="s">
        <v>78</v>
      </c>
      <c r="B1" s="95"/>
      <c r="C1" s="96"/>
      <c r="D1" s="55">
        <v>2014</v>
      </c>
      <c r="E1" s="55">
        <v>2015</v>
      </c>
      <c r="F1" s="55">
        <v>2016</v>
      </c>
      <c r="G1" s="55">
        <v>2017</v>
      </c>
      <c r="H1" s="55">
        <v>2018</v>
      </c>
      <c r="I1" s="55">
        <v>2019</v>
      </c>
      <c r="J1" s="55">
        <v>2020</v>
      </c>
      <c r="K1" s="55">
        <v>2021</v>
      </c>
    </row>
    <row r="2" spans="1:11" ht="15" customHeight="1" thickTop="1" thickBot="1" x14ac:dyDescent="0.3">
      <c r="A2" s="97" t="s">
        <v>48</v>
      </c>
      <c r="B2" s="98"/>
      <c r="C2" s="99"/>
      <c r="D2" s="17">
        <f t="shared" ref="D2:G2" si="0">SUM(D3:D5)</f>
        <v>44689</v>
      </c>
      <c r="E2" s="17">
        <f t="shared" si="0"/>
        <v>47001</v>
      </c>
      <c r="F2" s="17">
        <f t="shared" si="0"/>
        <v>47374</v>
      </c>
      <c r="G2" s="17">
        <f t="shared" si="0"/>
        <v>49229</v>
      </c>
      <c r="H2" s="17">
        <f>SUM(H3:H5)</f>
        <v>52268</v>
      </c>
      <c r="I2" s="17">
        <f>SUM(I3:I5)</f>
        <v>51010</v>
      </c>
      <c r="J2" s="17">
        <f>SUM(J3:J5)</f>
        <v>45749</v>
      </c>
      <c r="K2" s="17">
        <f>SUM(K3:K5)</f>
        <v>42444</v>
      </c>
    </row>
    <row r="3" spans="1:11" ht="15" customHeight="1" thickTop="1" thickBot="1" x14ac:dyDescent="0.3">
      <c r="A3" s="97" t="s">
        <v>79</v>
      </c>
      <c r="B3" s="98"/>
      <c r="C3" s="99"/>
      <c r="D3" s="17">
        <v>35954</v>
      </c>
      <c r="E3" s="17">
        <v>37719</v>
      </c>
      <c r="F3" s="17">
        <v>37811</v>
      </c>
      <c r="G3" s="18">
        <v>39211</v>
      </c>
      <c r="H3" s="17">
        <v>41501</v>
      </c>
      <c r="I3" s="17">
        <v>40058</v>
      </c>
      <c r="J3" s="17">
        <v>35751</v>
      </c>
      <c r="K3" s="17">
        <f>'Membership (Table 1)'!N33</f>
        <v>33121</v>
      </c>
    </row>
    <row r="4" spans="1:11" ht="15" customHeight="1" thickTop="1" thickBot="1" x14ac:dyDescent="0.3">
      <c r="A4" s="91" t="s">
        <v>80</v>
      </c>
      <c r="B4" s="92"/>
      <c r="C4" s="93"/>
      <c r="D4" s="19">
        <v>8735</v>
      </c>
      <c r="E4" s="19">
        <v>9282</v>
      </c>
      <c r="F4" s="19">
        <v>9563</v>
      </c>
      <c r="G4" s="62">
        <v>10018</v>
      </c>
      <c r="H4" s="19">
        <v>10767</v>
      </c>
      <c r="I4" s="19">
        <v>10820</v>
      </c>
      <c r="J4" s="19">
        <v>9869</v>
      </c>
      <c r="K4" s="19">
        <f>'Membership (Table 1)'!N34</f>
        <v>9187</v>
      </c>
    </row>
    <row r="5" spans="1:11" ht="15.75" thickTop="1" x14ac:dyDescent="0.25">
      <c r="A5" s="91" t="s">
        <v>81</v>
      </c>
      <c r="B5" s="92"/>
      <c r="C5" s="93"/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132</v>
      </c>
      <c r="J5" s="19">
        <v>129</v>
      </c>
      <c r="K5" s="19">
        <f>'Membership (Table 1)'!N35</f>
        <v>136</v>
      </c>
    </row>
    <row r="6" spans="1:11" ht="15" customHeight="1" x14ac:dyDescent="0.25">
      <c r="A6" s="63" t="s">
        <v>82</v>
      </c>
      <c r="B6" s="64"/>
      <c r="C6" s="65"/>
      <c r="D6" s="65">
        <f t="shared" ref="D6:H6" si="1">D4/D2</f>
        <v>0.19546197050728367</v>
      </c>
      <c r="E6" s="65">
        <f t="shared" si="1"/>
        <v>0.19748515989021509</v>
      </c>
      <c r="F6" s="65">
        <f t="shared" si="1"/>
        <v>0.20186178072360367</v>
      </c>
      <c r="G6" s="65">
        <f t="shared" si="1"/>
        <v>0.20349793820715431</v>
      </c>
      <c r="H6" s="65">
        <f t="shared" si="1"/>
        <v>0.20599602050968088</v>
      </c>
      <c r="I6" s="65">
        <f>I4/I2</f>
        <v>0.21211527151538914</v>
      </c>
      <c r="J6" s="65">
        <f>J4/J2</f>
        <v>0.21572056219808083</v>
      </c>
      <c r="K6" s="65">
        <f>K4/K2</f>
        <v>0.21644991047026671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43AB-1517-4055-BECD-90BEAB2E56CD}">
  <dimension ref="A1:N6"/>
  <sheetViews>
    <sheetView topLeftCell="B1" workbookViewId="0">
      <selection activeCell="D13" sqref="D13"/>
    </sheetView>
  </sheetViews>
  <sheetFormatPr defaultRowHeight="15" x14ac:dyDescent="0.25"/>
  <cols>
    <col min="1" max="1" width="53.5703125" customWidth="1"/>
  </cols>
  <sheetData>
    <row r="1" spans="1:14" ht="7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3">
      <c r="A2" s="4" t="s">
        <v>83</v>
      </c>
      <c r="B2" s="5">
        <v>1362</v>
      </c>
      <c r="C2" s="5">
        <v>299</v>
      </c>
      <c r="D2" s="5">
        <v>483</v>
      </c>
      <c r="E2" s="26">
        <v>265</v>
      </c>
      <c r="F2" s="5">
        <v>677</v>
      </c>
      <c r="G2" s="78">
        <v>58</v>
      </c>
      <c r="H2" s="5">
        <v>254</v>
      </c>
      <c r="I2" s="5">
        <v>216</v>
      </c>
      <c r="J2" s="5">
        <v>51</v>
      </c>
      <c r="K2" s="5">
        <v>177</v>
      </c>
      <c r="L2" s="5">
        <v>281</v>
      </c>
      <c r="M2" s="5">
        <v>0</v>
      </c>
      <c r="N2" s="45">
        <f>SUM(B2:M2)</f>
        <v>4123</v>
      </c>
    </row>
    <row r="3" spans="1:14" ht="15" customHeight="1" thickTop="1" thickBot="1" x14ac:dyDescent="0.3">
      <c r="A3" s="4" t="s">
        <v>84</v>
      </c>
      <c r="B3" s="5">
        <v>198</v>
      </c>
      <c r="C3" s="5">
        <v>52</v>
      </c>
      <c r="D3" s="5">
        <v>84</v>
      </c>
      <c r="E3" s="26">
        <v>30</v>
      </c>
      <c r="F3" s="5">
        <v>121</v>
      </c>
      <c r="G3" s="78">
        <v>13</v>
      </c>
      <c r="H3" s="5">
        <v>15</v>
      </c>
      <c r="I3" s="5">
        <v>39</v>
      </c>
      <c r="J3" s="5">
        <v>6</v>
      </c>
      <c r="K3" s="5">
        <v>25</v>
      </c>
      <c r="L3" s="5">
        <v>32</v>
      </c>
      <c r="M3" s="5">
        <v>0</v>
      </c>
      <c r="N3" s="45">
        <f t="shared" ref="N3:N5" si="0">SUM(B3:M3)</f>
        <v>615</v>
      </c>
    </row>
    <row r="4" spans="1:14" ht="16.5" customHeight="1" thickTop="1" thickBot="1" x14ac:dyDescent="0.3">
      <c r="A4" s="4" t="s">
        <v>85</v>
      </c>
      <c r="B4" s="5">
        <v>10</v>
      </c>
      <c r="C4" s="5">
        <v>0</v>
      </c>
      <c r="D4" s="5">
        <v>27</v>
      </c>
      <c r="E4" s="5">
        <v>0</v>
      </c>
      <c r="F4" s="5">
        <v>0</v>
      </c>
      <c r="G4" s="78">
        <v>0</v>
      </c>
      <c r="H4" s="5">
        <v>0</v>
      </c>
      <c r="I4" s="5">
        <v>1</v>
      </c>
      <c r="J4" s="5">
        <v>57</v>
      </c>
      <c r="K4" s="5">
        <v>0</v>
      </c>
      <c r="L4" s="5">
        <v>0</v>
      </c>
      <c r="M4" s="5">
        <v>0</v>
      </c>
      <c r="N4" s="45">
        <f t="shared" si="0"/>
        <v>95</v>
      </c>
    </row>
    <row r="5" spans="1:14" ht="16.5" customHeight="1" thickTop="1" thickBot="1" x14ac:dyDescent="0.3">
      <c r="A5" s="23" t="s">
        <v>86</v>
      </c>
      <c r="B5" s="22">
        <f>SUM(B2:B4)</f>
        <v>1570</v>
      </c>
      <c r="C5" s="22">
        <f t="shared" ref="C5:M5" si="1">SUM(C2:C4)</f>
        <v>351</v>
      </c>
      <c r="D5" s="22">
        <f t="shared" si="1"/>
        <v>594</v>
      </c>
      <c r="E5" s="22">
        <f t="shared" si="1"/>
        <v>295</v>
      </c>
      <c r="F5" s="22">
        <f t="shared" si="1"/>
        <v>798</v>
      </c>
      <c r="G5" s="22">
        <f t="shared" si="1"/>
        <v>71</v>
      </c>
      <c r="H5" s="22">
        <f t="shared" si="1"/>
        <v>269</v>
      </c>
      <c r="I5" s="22">
        <f t="shared" si="1"/>
        <v>256</v>
      </c>
      <c r="J5" s="22">
        <f t="shared" si="1"/>
        <v>114</v>
      </c>
      <c r="K5" s="22">
        <f t="shared" si="1"/>
        <v>202</v>
      </c>
      <c r="L5" s="22">
        <f t="shared" si="1"/>
        <v>313</v>
      </c>
      <c r="M5" s="22">
        <f t="shared" si="1"/>
        <v>0</v>
      </c>
      <c r="N5" s="22">
        <f t="shared" si="0"/>
        <v>4833</v>
      </c>
    </row>
    <row r="6" spans="1:14" ht="15" customHeight="1" thickTop="1" x14ac:dyDescent="0.25">
      <c r="A6" s="15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19BC-47DC-4911-A74F-5D4870FACB56}">
  <dimension ref="A1:N10"/>
  <sheetViews>
    <sheetView workbookViewId="0">
      <selection activeCell="A8" sqref="A8"/>
    </sheetView>
  </sheetViews>
  <sheetFormatPr defaultRowHeight="15" x14ac:dyDescent="0.25"/>
  <cols>
    <col min="1" max="1" width="34.42578125" customWidth="1"/>
  </cols>
  <sheetData>
    <row r="1" spans="1:14" ht="7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3">
      <c r="A2" s="4" t="s">
        <v>88</v>
      </c>
      <c r="B2" s="6">
        <v>0</v>
      </c>
      <c r="C2" s="5">
        <v>88</v>
      </c>
      <c r="D2" s="5">
        <v>0</v>
      </c>
      <c r="E2" s="5">
        <v>497</v>
      </c>
      <c r="F2" s="5">
        <v>0</v>
      </c>
      <c r="G2" s="5">
        <v>566</v>
      </c>
      <c r="H2" s="5">
        <v>0</v>
      </c>
      <c r="I2" s="5">
        <v>414</v>
      </c>
      <c r="J2" s="5">
        <v>52</v>
      </c>
      <c r="K2" s="5">
        <v>0</v>
      </c>
      <c r="L2" s="5">
        <v>0</v>
      </c>
      <c r="M2" s="5">
        <v>0</v>
      </c>
      <c r="N2" s="45">
        <f>SUM(B2:M2)</f>
        <v>1617</v>
      </c>
    </row>
    <row r="3" spans="1:14" ht="15" customHeight="1" thickTop="1" thickBot="1" x14ac:dyDescent="0.3">
      <c r="A3" s="4" t="s">
        <v>89</v>
      </c>
      <c r="B3" s="7">
        <v>0</v>
      </c>
      <c r="C3" s="5">
        <v>20</v>
      </c>
      <c r="D3" s="5">
        <v>0</v>
      </c>
      <c r="E3" s="5">
        <v>190</v>
      </c>
      <c r="F3" s="5">
        <v>0</v>
      </c>
      <c r="G3" s="5">
        <v>157</v>
      </c>
      <c r="H3" s="5">
        <v>0</v>
      </c>
      <c r="I3" s="5">
        <v>155</v>
      </c>
      <c r="J3" s="5">
        <v>17</v>
      </c>
      <c r="K3" s="5">
        <v>0</v>
      </c>
      <c r="L3" s="5">
        <v>0</v>
      </c>
      <c r="M3" s="5">
        <v>0</v>
      </c>
      <c r="N3" s="45">
        <f>SUM(B3:M3)</f>
        <v>539</v>
      </c>
    </row>
    <row r="4" spans="1:14" ht="15" customHeight="1" thickTop="1" thickBot="1" x14ac:dyDescent="0.3">
      <c r="A4" s="4" t="s">
        <v>90</v>
      </c>
      <c r="B4" s="7">
        <v>0</v>
      </c>
      <c r="C4" s="7">
        <v>0</v>
      </c>
      <c r="D4" s="7">
        <v>0</v>
      </c>
      <c r="E4" s="7">
        <v>4</v>
      </c>
      <c r="F4" s="7">
        <v>0</v>
      </c>
      <c r="G4" s="7">
        <v>0</v>
      </c>
      <c r="H4" s="7">
        <v>0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f>SUM(B4:M4)</f>
        <v>6</v>
      </c>
    </row>
    <row r="5" spans="1:14" ht="16.5" thickTop="1" thickBot="1" x14ac:dyDescent="0.3">
      <c r="A5" s="23" t="s">
        <v>91</v>
      </c>
      <c r="B5" s="22">
        <f>SUM(B2:B4)</f>
        <v>0</v>
      </c>
      <c r="C5" s="22">
        <f t="shared" ref="C5:M5" si="0">SUM(C2:C4)</f>
        <v>108</v>
      </c>
      <c r="D5" s="22">
        <f t="shared" si="0"/>
        <v>0</v>
      </c>
      <c r="E5" s="22">
        <f t="shared" si="0"/>
        <v>691</v>
      </c>
      <c r="F5" s="22">
        <f t="shared" si="0"/>
        <v>0</v>
      </c>
      <c r="G5" s="22">
        <f t="shared" si="0"/>
        <v>723</v>
      </c>
      <c r="H5" s="22">
        <f t="shared" si="0"/>
        <v>0</v>
      </c>
      <c r="I5" s="22">
        <f t="shared" si="0"/>
        <v>571</v>
      </c>
      <c r="J5" s="22">
        <f t="shared" si="0"/>
        <v>69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>SUM(N2:N4)</f>
        <v>2162</v>
      </c>
    </row>
    <row r="6" spans="1:14" ht="15.75" thickTop="1" x14ac:dyDescent="0.25"/>
    <row r="8" spans="1:14" x14ac:dyDescent="0.25">
      <c r="A8" s="85" t="s">
        <v>92</v>
      </c>
    </row>
    <row r="9" spans="1:14" x14ac:dyDescent="0.25">
      <c r="A9" s="73"/>
    </row>
    <row r="10" spans="1:14" x14ac:dyDescent="0.25">
      <c r="A10" s="7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A7FD614227C4B924A19461F5D6216" ma:contentTypeVersion="168" ma:contentTypeDescription="Create a new document." ma:contentTypeScope="" ma:versionID="65117083e463c37f7c4962215d36dd2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faa0b0e-b87d-43bb-8713-9939ebaaf2ba" targetNamespace="http://schemas.microsoft.com/office/2006/metadata/properties" ma:root="true" ma:fieldsID="01d5ff994a548232110dfcaf4911ceaf" ns2:_="" ns3:_="" ns4:_="">
    <xsd:import namespace="cb25f3da-5814-4c1f-99f2-d637de11ca73"/>
    <xsd:import namespace="http://schemas.microsoft.com/sharepoint/v3/fields"/>
    <xsd:import namespace="2faa0b0e-b87d-43bb-8713-9939ebaaf2b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Year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nillable="true" ma:taxonomy="true" ma:internalName="bc7689d2d0d44b4e9f97381cc5883e30" ma:taxonomyFieldName="Document_x0020_Type" ma:displayName="Document Type" ma:readOnly="false" ma:default="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a0b0e-b87d-43bb-8713-9939ebaaf2b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7" ma:displayName="Reporting Year" ma:default="Unfiled" ma:format="Dropdown" ma:internalName="Year">
      <xsd:simpleType>
        <xsd:union memberTypes="dms:Text">
          <xsd:simpleType>
            <xsd:restriction base="dms:Choice">
              <xsd:enumeration value="2021"/>
              <xsd:enumeration value="2020"/>
              <xsd:enumeration value="2019"/>
              <xsd:enumeration value="2018"/>
              <xsd:enumeration value="2017"/>
              <xsd:enumeration value="2016"/>
              <xsd:enumeration value="Unfiled"/>
              <xsd:enumeration value="2022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0 xmlns="2faa0b0e-b87d-43bb-8713-9939ebaaf2ba" xsi:nil="true"/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Year xmlns="2faa0b0e-b87d-43bb-8713-9939ebaaf2ba">Unfiled</Year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E930EE1-544F-4931-A73C-C6316D1D6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faa0b0e-b87d-43bb-8713-9939ebaaf2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42A38C-B746-45E5-8048-F5802BB75CA8}">
  <ds:schemaRefs>
    <ds:schemaRef ds:uri="http://schemas.microsoft.com/office/2006/metadata/properties"/>
    <ds:schemaRef ds:uri="http://schemas.microsoft.com/office/infopath/2007/PartnerControls"/>
    <ds:schemaRef ds:uri="2faa0b0e-b87d-43bb-8713-9939ebaaf2ba"/>
    <ds:schemaRef ds:uri="cb25f3da-5814-4c1f-99f2-d637de11ca73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6BB75290-28FF-4C62-A38C-3C966745DA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Membership (Table 1)</vt:lpstr>
      <vt:lpstr>Newly Licensed (Table 2)</vt:lpstr>
      <vt:lpstr>Newly Licensed trend (Table 3)</vt:lpstr>
      <vt:lpstr>EIT (Table 4)</vt:lpstr>
      <vt:lpstr>Internal Trade Applicants</vt:lpstr>
      <vt:lpstr>Students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Yasemin Tanaçan-Blacklock</cp:lastModifiedBy>
  <cp:revision/>
  <dcterms:created xsi:type="dcterms:W3CDTF">2018-07-18T13:55:12Z</dcterms:created>
  <dcterms:modified xsi:type="dcterms:W3CDTF">2022-11-02T17:09:04Z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0x010100254A7FD614227C4B924A19461F5D6216</vt:lpwstr>
  </property>
  <property fmtid="{D5CDD505-2E9C-101B-9397-08002B2CF9AE}" pid="3" name="Document Type">
    <vt:lpwstr>5;#Information|335406be-2b4e-4b05-853f-3dd6013983e0</vt:lpwstr>
  </property>
</Properties>
</file>