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helley.ford\Downloads\"/>
    </mc:Choice>
  </mc:AlternateContent>
  <xr:revisionPtr revIDLastSave="0" documentId="13_ncr:1_{F8CE7DE6-9FF1-435A-AED6-17445CE3E4E6}" xr6:coauthVersionLast="46" xr6:coauthVersionMax="46" xr10:uidLastSave="{00000000-0000-0000-0000-000000000000}"/>
  <bookViews>
    <workbookView xWindow="1905" yWindow="1905" windowWidth="21600" windowHeight="11265" tabRatio="726" xr2:uid="{00000000-000D-0000-FFFF-FFFF00000000}"/>
  </bookViews>
  <sheets>
    <sheet name="Members ingénieurs" sheetId="4" r:id="rId1"/>
    <sheet name="30 en 30" sheetId="2" r:id="rId2"/>
    <sheet name="Nouveaux et Nouvelles ing." sheetId="5" r:id="rId3"/>
    <sheet name="Ingénieurs stagiaires" sheetId="9" r:id="rId4"/>
    <sheet name="l'Accord sur le commerce intér." sheetId="7" r:id="rId5"/>
    <sheet name="Étudiants et Étudiantes " sheetId="8"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9" l="1"/>
  <c r="I5" i="9"/>
  <c r="I3" i="9"/>
  <c r="I2" i="9"/>
  <c r="I6" i="9" s="1"/>
  <c r="H2" i="9"/>
  <c r="H6" i="9" s="1"/>
  <c r="G2" i="9"/>
  <c r="F2" i="9"/>
  <c r="F6" i="9" s="1"/>
  <c r="E2" i="9"/>
  <c r="E6" i="9" s="1"/>
  <c r="D2" i="9"/>
  <c r="D6" i="9" s="1"/>
  <c r="D5" i="7"/>
  <c r="N4" i="7"/>
  <c r="D3" i="2"/>
  <c r="N3" i="2" s="1"/>
  <c r="D2" i="2"/>
  <c r="C2" i="2"/>
  <c r="D20" i="2"/>
  <c r="D16" i="2"/>
  <c r="D12" i="2"/>
  <c r="N4" i="2"/>
  <c r="C4" i="2"/>
  <c r="D4" i="2"/>
  <c r="E4" i="2"/>
  <c r="F4" i="2"/>
  <c r="G4" i="2"/>
  <c r="H4" i="2"/>
  <c r="I4" i="2"/>
  <c r="J4" i="2"/>
  <c r="K4" i="2"/>
  <c r="L4" i="2"/>
  <c r="M4" i="2"/>
  <c r="B4" i="2"/>
  <c r="N19" i="2"/>
  <c r="N15" i="2"/>
  <c r="N11" i="2"/>
  <c r="N4" i="4"/>
  <c r="N2" i="7" l="1"/>
  <c r="N3" i="7"/>
  <c r="D12" i="4" l="1"/>
  <c r="E3" i="2" l="1"/>
  <c r="N10" i="2"/>
  <c r="N14" i="2"/>
  <c r="N3" i="8"/>
  <c r="N2" i="8"/>
  <c r="M4" i="8"/>
  <c r="L4" i="8"/>
  <c r="K4" i="8"/>
  <c r="J4" i="8"/>
  <c r="I4" i="8"/>
  <c r="H4" i="8"/>
  <c r="G4" i="8"/>
  <c r="F4" i="8"/>
  <c r="E4" i="8"/>
  <c r="D4" i="8"/>
  <c r="C4" i="8"/>
  <c r="B4" i="8"/>
  <c r="M5" i="7"/>
  <c r="L5" i="7"/>
  <c r="K5" i="7"/>
  <c r="J5" i="7"/>
  <c r="I5" i="7"/>
  <c r="H5" i="7"/>
  <c r="G5" i="7"/>
  <c r="F5" i="7"/>
  <c r="E5" i="7"/>
  <c r="N5" i="7"/>
  <c r="C5" i="7"/>
  <c r="B5" i="7"/>
  <c r="C3" i="4"/>
  <c r="D3" i="4"/>
  <c r="E3" i="4"/>
  <c r="F3" i="4"/>
  <c r="G3" i="4"/>
  <c r="H3" i="4"/>
  <c r="I3" i="4"/>
  <c r="J3" i="4"/>
  <c r="K3" i="4"/>
  <c r="L3" i="4"/>
  <c r="M3" i="4"/>
  <c r="B3" i="4"/>
  <c r="C2" i="4"/>
  <c r="D2" i="4"/>
  <c r="E2" i="4"/>
  <c r="F2" i="4"/>
  <c r="G2" i="4"/>
  <c r="H2" i="4"/>
  <c r="I2" i="4"/>
  <c r="J2" i="4"/>
  <c r="K2" i="4"/>
  <c r="L2" i="4"/>
  <c r="M2" i="4"/>
  <c r="B2" i="4"/>
  <c r="H2" i="5"/>
  <c r="H6" i="5" s="1"/>
  <c r="N17" i="2"/>
  <c r="N18" i="2"/>
  <c r="N9" i="2"/>
  <c r="C20" i="2"/>
  <c r="E20" i="2"/>
  <c r="F20" i="2"/>
  <c r="G20" i="2"/>
  <c r="H20" i="2"/>
  <c r="I20" i="2"/>
  <c r="J20" i="2"/>
  <c r="K20" i="2"/>
  <c r="L20" i="2"/>
  <c r="M20" i="2"/>
  <c r="B20" i="2"/>
  <c r="B16" i="2"/>
  <c r="N19" i="4"/>
  <c r="M36" i="4"/>
  <c r="L36" i="4"/>
  <c r="K36" i="4"/>
  <c r="J36" i="4"/>
  <c r="I36" i="4"/>
  <c r="H36" i="4"/>
  <c r="G36" i="4"/>
  <c r="N34" i="4"/>
  <c r="N30" i="4"/>
  <c r="N26" i="4"/>
  <c r="N25" i="4"/>
  <c r="N23" i="4"/>
  <c r="N21" i="4"/>
  <c r="N18" i="4"/>
  <c r="N17" i="4"/>
  <c r="N14" i="4"/>
  <c r="N13" i="4"/>
  <c r="N9" i="4"/>
  <c r="H12" i="4"/>
  <c r="D36" i="4"/>
  <c r="D32" i="4"/>
  <c r="D28" i="4"/>
  <c r="D24" i="4"/>
  <c r="D20" i="4"/>
  <c r="D16" i="4"/>
  <c r="N11" i="4"/>
  <c r="N15" i="4"/>
  <c r="N27" i="4"/>
  <c r="N31" i="4"/>
  <c r="N35" i="4"/>
  <c r="N20" i="2" l="1"/>
  <c r="N4" i="8"/>
  <c r="D6" i="4"/>
  <c r="D5" i="4" s="1"/>
  <c r="N22" i="4"/>
  <c r="N29" i="4"/>
  <c r="N33" i="4"/>
  <c r="N10" i="4"/>
  <c r="N2" i="4" l="1"/>
  <c r="N3" i="4"/>
  <c r="J3" i="2"/>
  <c r="K3" i="2"/>
  <c r="L3" i="2"/>
  <c r="M3" i="2"/>
  <c r="J2" i="2"/>
  <c r="K2" i="2"/>
  <c r="L2" i="2"/>
  <c r="M2" i="2"/>
  <c r="C3" i="2"/>
  <c r="F3" i="2"/>
  <c r="G3" i="2"/>
  <c r="H3" i="2"/>
  <c r="I3" i="2"/>
  <c r="E2" i="2"/>
  <c r="F2" i="2"/>
  <c r="G2" i="2"/>
  <c r="H2" i="2"/>
  <c r="I2" i="2"/>
  <c r="H32" i="4"/>
  <c r="I32" i="4"/>
  <c r="J32" i="4"/>
  <c r="K32" i="4"/>
  <c r="L32" i="4"/>
  <c r="M32" i="4"/>
  <c r="H28" i="4"/>
  <c r="I28" i="4"/>
  <c r="J28" i="4"/>
  <c r="K28" i="4"/>
  <c r="L28" i="4"/>
  <c r="M28" i="4"/>
  <c r="H24" i="4"/>
  <c r="I24" i="4"/>
  <c r="J24" i="4"/>
  <c r="K24" i="4"/>
  <c r="L24" i="4"/>
  <c r="M24" i="4"/>
  <c r="I20" i="4"/>
  <c r="J20" i="4"/>
  <c r="K20" i="4"/>
  <c r="L20" i="4"/>
  <c r="M20" i="4"/>
  <c r="I16" i="4"/>
  <c r="J16" i="4"/>
  <c r="K16" i="4"/>
  <c r="L16" i="4"/>
  <c r="M16" i="4"/>
  <c r="J12" i="4"/>
  <c r="K12" i="4"/>
  <c r="L12" i="4"/>
  <c r="M12" i="4"/>
  <c r="C24" i="4"/>
  <c r="E24" i="4"/>
  <c r="F24" i="4"/>
  <c r="G24" i="4"/>
  <c r="C20" i="4"/>
  <c r="E20" i="4"/>
  <c r="F20" i="4"/>
  <c r="G20" i="4"/>
  <c r="C16" i="4"/>
  <c r="E16" i="4"/>
  <c r="F16" i="4"/>
  <c r="G16" i="4"/>
  <c r="C12" i="4"/>
  <c r="H16" i="2"/>
  <c r="I16" i="2"/>
  <c r="J16" i="2"/>
  <c r="K16" i="2"/>
  <c r="L16" i="2"/>
  <c r="M16" i="2"/>
  <c r="C16" i="2"/>
  <c r="E16" i="2"/>
  <c r="F16" i="2"/>
  <c r="G16" i="2"/>
  <c r="C36" i="4"/>
  <c r="E36" i="4"/>
  <c r="F36" i="4"/>
  <c r="C32" i="4"/>
  <c r="E32" i="4"/>
  <c r="F32" i="4"/>
  <c r="G32" i="4"/>
  <c r="C28" i="4"/>
  <c r="E28" i="4"/>
  <c r="F28" i="4"/>
  <c r="G28" i="4"/>
  <c r="H20" i="4"/>
  <c r="N16" i="2" l="1"/>
  <c r="C6" i="4"/>
  <c r="C5" i="4" s="1"/>
  <c r="J6" i="4"/>
  <c r="J5" i="4" s="1"/>
  <c r="L6" i="4"/>
  <c r="L5" i="4" s="1"/>
  <c r="M6" i="4"/>
  <c r="M5" i="4" s="1"/>
  <c r="K6" i="4"/>
  <c r="K5" i="4" s="1"/>
  <c r="B3" i="2" l="1"/>
  <c r="B2" i="2"/>
  <c r="N2" i="2" s="1"/>
  <c r="I3" i="5" s="1"/>
  <c r="B12" i="4" l="1"/>
  <c r="B36" i="4"/>
  <c r="N36" i="4" s="1"/>
  <c r="B32" i="4"/>
  <c r="N32" i="4" s="1"/>
  <c r="B28" i="4"/>
  <c r="N28" i="4" s="1"/>
  <c r="B24" i="4"/>
  <c r="N24" i="4" s="1"/>
  <c r="B20" i="4"/>
  <c r="N20" i="4" s="1"/>
  <c r="B16" i="4"/>
  <c r="N13" i="2"/>
  <c r="I4" i="5" l="1"/>
  <c r="B6" i="4"/>
  <c r="B5" i="4" s="1"/>
  <c r="H16" i="4"/>
  <c r="I12" i="4"/>
  <c r="I6" i="4" s="1"/>
  <c r="I5" i="4" s="1"/>
  <c r="G12" i="4"/>
  <c r="G6" i="4" s="1"/>
  <c r="G5" i="4" s="1"/>
  <c r="F12" i="4"/>
  <c r="F6" i="4" s="1"/>
  <c r="F5" i="4" s="1"/>
  <c r="E12" i="4"/>
  <c r="E6" i="4" s="1"/>
  <c r="E5" i="4" s="1"/>
  <c r="N12" i="4" l="1"/>
  <c r="N16" i="4"/>
  <c r="H6" i="4"/>
  <c r="N6" i="4" l="1"/>
  <c r="N5" i="4" s="1"/>
  <c r="H5" i="4"/>
  <c r="D2" i="5"/>
  <c r="D6" i="5" s="1"/>
  <c r="E2" i="5"/>
  <c r="E6" i="5" s="1"/>
  <c r="F2" i="5"/>
  <c r="G2" i="5"/>
  <c r="F6" i="5"/>
  <c r="G6" i="5"/>
  <c r="I12" i="2"/>
  <c r="I5" i="2" s="1"/>
  <c r="I6" i="2" s="1"/>
  <c r="F12" i="2"/>
  <c r="F5" i="2" s="1"/>
  <c r="F6" i="2" s="1"/>
  <c r="M12" i="2"/>
  <c r="M5" i="2" s="1"/>
  <c r="M6" i="2" s="1"/>
  <c r="H12" i="2"/>
  <c r="H5" i="2" s="1"/>
  <c r="H6" i="2" s="1"/>
  <c r="G12" i="2"/>
  <c r="G5" i="2" s="1"/>
  <c r="G6" i="2" s="1"/>
  <c r="D5" i="2"/>
  <c r="D6" i="2" s="1"/>
  <c r="L12" i="2"/>
  <c r="L5" i="2" s="1"/>
  <c r="L6" i="2" s="1"/>
  <c r="C12" i="2"/>
  <c r="C5" i="2" s="1"/>
  <c r="C6" i="2" s="1"/>
  <c r="J12" i="2"/>
  <c r="J5" i="2" s="1"/>
  <c r="J6" i="2" s="1"/>
  <c r="B12" i="2"/>
  <c r="B5" i="2" s="1"/>
  <c r="E12" i="2"/>
  <c r="E5" i="2" s="1"/>
  <c r="E6" i="2" s="1"/>
  <c r="K12" i="2"/>
  <c r="K5" i="2" s="1"/>
  <c r="K6" i="2" s="1"/>
  <c r="N5" i="2" l="1"/>
  <c r="B6" i="2"/>
  <c r="N12" i="2"/>
  <c r="N6" i="2" l="1"/>
  <c r="I31" i="2"/>
  <c r="I2" i="5"/>
  <c r="I6" i="5" s="1"/>
</calcChain>
</file>

<file path=xl/sharedStrings.xml><?xml version="1.0" encoding="utf-8"?>
<sst xmlns="http://schemas.openxmlformats.org/spreadsheetml/2006/main" count="140" uniqueCount="86">
  <si>
    <t>Alberta</t>
  </si>
  <si>
    <t>Saskatchewan</t>
  </si>
  <si>
    <t>Manitoba</t>
  </si>
  <si>
    <t>Ontario</t>
  </si>
  <si>
    <t>Yukon</t>
  </si>
  <si>
    <t>TOTAL</t>
  </si>
  <si>
    <t>Date</t>
  </si>
  <si>
    <t>Ingénieurs en exercice (cat. exclusive)</t>
  </si>
  <si>
    <t>Ingénieures en exercice (cat. exclusive)</t>
  </si>
  <si>
    <t>Ingénieurs en exercice (cat. exclusive) (sexe inconnu)</t>
  </si>
  <si>
    <t>Total — Ingénieurs en exercice (cat. exclusive)</t>
  </si>
  <si>
    <t>Québec</t>
  </si>
  <si>
    <t>Nouveau-Brunswick</t>
  </si>
  <si>
    <t>Île-du-Prince-Édouard</t>
  </si>
  <si>
    <t>Terre-Neuve-et-Labrador</t>
  </si>
  <si>
    <t>Territoires-du-Nord-Ouest</t>
  </si>
  <si>
    <t>Colombie-Britannique</t>
  </si>
  <si>
    <t>Catégorie</t>
  </si>
  <si>
    <t>30 en 30</t>
  </si>
  <si>
    <t>Membres ingénieurs</t>
  </si>
  <si>
    <t>Membres ingénieures</t>
  </si>
  <si>
    <t>% de femmes</t>
  </si>
  <si>
    <t>TOTAL - Membres ingénieurs *</t>
  </si>
  <si>
    <t>Catégorie de membre</t>
  </si>
  <si>
    <t>Détenteurs de permis temporaire</t>
  </si>
  <si>
    <t>Détentrices de permis temporaire</t>
  </si>
  <si>
    <t>Détenteurs de permis temporaire (sexe inconnu)</t>
  </si>
  <si>
    <t>Total — Détenteurs de permis temporaire</t>
  </si>
  <si>
    <t>Détenteurs de permis d’exercice</t>
  </si>
  <si>
    <t>Détentrices de permis d’exercice</t>
  </si>
  <si>
    <t>Détenteurs de permis d’exercice (sexe inconnu)</t>
  </si>
  <si>
    <t>Total — Détenteurs de permis d’exercice</t>
  </si>
  <si>
    <t>Détenteurs de permis restrictif</t>
  </si>
  <si>
    <t>Détentrices de permis restrictif</t>
  </si>
  <si>
    <t>Détenteurs de permis restrictif (sexe inconnu)</t>
  </si>
  <si>
    <t>Total — Détenteurs de permis restrictif</t>
  </si>
  <si>
    <t>Membres (femmes) à cotisation réduite, ingénieures non actives ou retraitées</t>
  </si>
  <si>
    <t>Membres (hommes) à cotisation réduite, ingénieurs non actifs ou retraités</t>
  </si>
  <si>
    <t>Total — Membres à cotisation réduite, ingénieurs non actifs ou retraités</t>
  </si>
  <si>
    <t>Membres à cotisation réduite, ingénieurs non actifs ou retraités (sexe inconnu)</t>
  </si>
  <si>
    <t>Membres à vie (hommes)</t>
  </si>
  <si>
    <t>Membres à vie (femmes)</t>
  </si>
  <si>
    <t>Membres à vie (sexe inconnu)</t>
  </si>
  <si>
    <t>Total — Membres à vie</t>
  </si>
  <si>
    <t>Ingénieurs stagiaires</t>
  </si>
  <si>
    <t>Ingénieures stagiaires</t>
  </si>
  <si>
    <t>Ingénieurs stagiaires (sexe inconnu)</t>
  </si>
  <si>
    <t>Total — Ingénieurs stagiaires</t>
  </si>
  <si>
    <t>Nouveaux ingénieurs</t>
  </si>
  <si>
    <t>30 en 30*</t>
  </si>
  <si>
    <t xml:space="preserve">Répartition des nouveaux ingénieurs </t>
  </si>
  <si>
    <t>Étudiants en génie</t>
  </si>
  <si>
    <t>Étudiantes en génie</t>
  </si>
  <si>
    <t>Total - Membres étudiants en génie</t>
  </si>
  <si>
    <t>Candidats en vertu de l'Accord sur le commerce intérieur</t>
  </si>
  <si>
    <t>Candidates en vertu de l'Accord sur le commerce intérieur</t>
  </si>
  <si>
    <t>Total - Candidats en vertu de l'Accord sur le commerce intérieur **</t>
  </si>
  <si>
    <t xml:space="preserve">* La catégorie membres comprend les ingénieurs en exercice (catégorie exclusive), les détenteurs de permis temporaire, les détenteurs de permis d’exercice, les détenteurs de permis restrictif, les ingénieurs non actifs, les membres à vie et les ingénieurs stagiaires/juniors. Elle ne comprend pas les étudiants ni les candidats en vertu de l’Accord sur le commerce intérieur.
</t>
  </si>
  <si>
    <t>Nouvelle-Écosse</t>
  </si>
  <si>
    <t>Total - Nouvelles et nouveaux ingénieurs</t>
  </si>
  <si>
    <t>Nouveaux ingénieurs issus de programmes agréés par le BCAPG</t>
  </si>
  <si>
    <t xml:space="preserve">Nouvelles ingénieures issues de programmes agréés par le BCAPG </t>
  </si>
  <si>
    <t>Total - Nouvelles et nouveaux ingénieurs issus de programmes agréés par le BCAPG</t>
  </si>
  <si>
    <t>Nouveaux ingénieurs formés à l'étranger</t>
  </si>
  <si>
    <t>Nouvelles ingénieures formées à l'étranger</t>
  </si>
  <si>
    <t xml:space="preserve">Total - Nouvelles et nouveaux ingénieurs formés à l'étranger </t>
  </si>
  <si>
    <t>Nouveaux ingénieurs admis par un autre moyen</t>
  </si>
  <si>
    <t>Nouvelles ingénieures admises par un autre moyen</t>
  </si>
  <si>
    <t>Total - Nouvelles et nouveaux ingénieurs admis par un autre moyen</t>
  </si>
  <si>
    <t>* Pourcentage de nouveaux ingénieurs qui sont des femmes</t>
  </si>
  <si>
    <t xml:space="preserve">Figure 2.1 Tendance nationale - 30 en 30 </t>
  </si>
  <si>
    <t xml:space="preserve">Pourcentage national -              30 en 30 </t>
  </si>
  <si>
    <t xml:space="preserve">Nouveaux ingénieurs à l'échelle nationale </t>
  </si>
  <si>
    <t>Total - Nouveaux ingénieurs</t>
  </si>
  <si>
    <t>Total - Nouvelles ingénieures</t>
  </si>
  <si>
    <t>Pourcentage de nouvelles ingénieures</t>
  </si>
  <si>
    <t>** Les candidats en vertu de l'Accord sur le commerce intérieur sont des ingénieurs détenteurs d'un permis dans une province ou un territoire qui souhaitent obtenir un permis d'exercice dans une autre province ou un autre territoire</t>
  </si>
  <si>
    <t>Membres ingénieurs (sexe inconnu)</t>
  </si>
  <si>
    <t>Nouveaux ingénieurs issus de programmes agréés par le BCAPG (sexe inconnu)</t>
  </si>
  <si>
    <t>Total - Nouveaux ingénieurs (sexe inconnu)</t>
  </si>
  <si>
    <t>Candidats en vertu de l'Accord sur le commerce intérieur (sexe inconnu)</t>
  </si>
  <si>
    <t>Pourcentage de ingénieurs stagiairesqui sont des femmes</t>
  </si>
  <si>
    <t xml:space="preserve">Nouveaux ingénieures </t>
  </si>
  <si>
    <t>Nouveaux ingénieurs formés à l'étranger (sexe inconnu)</t>
  </si>
  <si>
    <t>Nouveaux ingénieurs admis par un autre moyen (sexe inconnu)</t>
  </si>
  <si>
    <t>Nouvelles ingénieurs (sexe inconnu)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</si>
</sst>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0.0%"/>
    <numFmt numFmtId="167" formatCode="0.0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i/>
      <sz val="11"/>
      <color theme="1"/>
      <name val="Calibri"/>
      <family val="2"/>
      <scheme val="minor"/>
    </font>
    <font>
      <b/>
      <sz val="12"/>
      <color theme="0"/>
      <name val="Calibri"/>
      <family val="2"/>
      <scheme val="minor"/>
    </font>
    <font>
      <sz val="12"/>
      <color theme="1"/>
      <name val="Calibri"/>
      <family val="2"/>
      <scheme val="minor"/>
    </font>
  </fonts>
  <fills count="9">
    <fill>
      <patternFill patternType="none"/>
    </fill>
    <fill>
      <patternFill patternType="gray125"/>
    </fill>
    <fill>
      <patternFill patternType="solid">
        <fgColor rgb="FF003C71"/>
        <bgColor indexed="64"/>
      </patternFill>
    </fill>
    <fill>
      <patternFill patternType="solid">
        <fgColor theme="0" tint="-0.14999847407452621"/>
        <bgColor indexed="64"/>
      </patternFill>
    </fill>
    <fill>
      <patternFill patternType="solid">
        <fgColor rgb="FFD9D9D9"/>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34998626667073579"/>
        <bgColor indexed="64"/>
      </patternFill>
    </fill>
  </fills>
  <borders count="31">
    <border>
      <left/>
      <right/>
      <top/>
      <bottom/>
      <diagonal/>
    </border>
    <border>
      <left style="medium">
        <color auto="1"/>
      </left>
      <right style="thick">
        <color theme="0"/>
      </right>
      <top style="medium">
        <color auto="1"/>
      </top>
      <bottom style="thick">
        <color theme="0"/>
      </bottom>
      <diagonal/>
    </border>
    <border>
      <left style="thick">
        <color theme="0"/>
      </left>
      <right style="thick">
        <color theme="0"/>
      </right>
      <top style="medium">
        <color auto="1"/>
      </top>
      <bottom style="thick">
        <color theme="0"/>
      </bottom>
      <diagonal/>
    </border>
    <border>
      <left/>
      <right style="medium">
        <color auto="1"/>
      </right>
      <top style="medium">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rgb="FFFFFFFF"/>
      </right>
      <top/>
      <bottom style="thick">
        <color rgb="FFFFFFFF"/>
      </bottom>
      <diagonal/>
    </border>
    <border>
      <left style="thick">
        <color theme="0"/>
      </left>
      <right style="thick">
        <color theme="0"/>
      </right>
      <top/>
      <bottom style="thick">
        <color theme="0"/>
      </bottom>
      <diagonal/>
    </border>
    <border>
      <left/>
      <right/>
      <top style="medium">
        <color auto="1"/>
      </top>
      <bottom style="thick">
        <color theme="0"/>
      </bottom>
      <diagonal/>
    </border>
    <border>
      <left/>
      <right style="thick">
        <color theme="0"/>
      </right>
      <top style="medium">
        <color auto="1"/>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medium">
        <color auto="1"/>
      </left>
      <right/>
      <top style="medium">
        <color auto="1"/>
      </top>
      <bottom style="thick">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bottom/>
      <diagonal/>
    </border>
    <border>
      <left style="thick">
        <color theme="0"/>
      </left>
      <right/>
      <top/>
      <bottom/>
      <diagonal/>
    </border>
    <border>
      <left/>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style="medium">
        <color rgb="FFFFFFFF"/>
      </right>
      <top style="thin">
        <color theme="0"/>
      </top>
      <bottom style="thin">
        <color theme="0"/>
      </bottom>
      <diagonal/>
    </border>
    <border>
      <left style="medium">
        <color rgb="FFFFFFFF"/>
      </left>
      <right style="thin">
        <color theme="0"/>
      </right>
      <top style="thin">
        <color theme="0"/>
      </top>
      <bottom style="thin">
        <color theme="0"/>
      </bottom>
      <diagonal/>
    </border>
    <border>
      <left style="medium">
        <color theme="0"/>
      </left>
      <right/>
      <top/>
      <bottom/>
      <diagonal/>
    </border>
    <border>
      <left style="thick">
        <color theme="0"/>
      </left>
      <right/>
      <top style="thick">
        <color theme="0"/>
      </top>
      <bottom style="thin">
        <color theme="0"/>
      </bottom>
      <diagonal/>
    </border>
    <border>
      <left/>
      <right/>
      <top style="thick">
        <color theme="0"/>
      </top>
      <bottom style="thin">
        <color theme="0"/>
      </bottom>
      <diagonal/>
    </border>
    <border>
      <left/>
      <right style="thick">
        <color theme="0"/>
      </right>
      <top style="thick">
        <color theme="0"/>
      </top>
      <bottom style="thin">
        <color theme="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165" fontId="2" fillId="2" borderId="1"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textRotation="90" wrapText="1"/>
    </xf>
    <xf numFmtId="165" fontId="2" fillId="2" borderId="3" xfId="1" applyNumberFormat="1" applyFont="1" applyFill="1" applyBorder="1" applyAlignment="1">
      <alignment horizontal="center" vertical="center" textRotation="90" wrapText="1"/>
    </xf>
    <xf numFmtId="0" fontId="0" fillId="3" borderId="4" xfId="0" applyFill="1" applyBorder="1" applyAlignment="1">
      <alignment wrapText="1"/>
    </xf>
    <xf numFmtId="165" fontId="0" fillId="3" borderId="4" xfId="1" applyNumberFormat="1" applyFont="1" applyFill="1" applyBorder="1" applyAlignment="1">
      <alignment horizontal="right"/>
    </xf>
    <xf numFmtId="165" fontId="0" fillId="3" borderId="4" xfId="1" applyNumberFormat="1" applyFont="1" applyFill="1" applyBorder="1" applyAlignment="1">
      <alignment horizontal="center" vertical="center"/>
    </xf>
    <xf numFmtId="165" fontId="0" fillId="3" borderId="7" xfId="1" applyNumberFormat="1" applyFont="1" applyFill="1" applyBorder="1" applyAlignment="1">
      <alignment horizontal="center" vertical="center"/>
    </xf>
    <xf numFmtId="165" fontId="0" fillId="3" borderId="7" xfId="1" applyNumberFormat="1" applyFont="1" applyFill="1" applyBorder="1" applyAlignment="1">
      <alignment horizontal="right"/>
    </xf>
    <xf numFmtId="165" fontId="0" fillId="0" borderId="0" xfId="0" applyNumberFormat="1"/>
    <xf numFmtId="165" fontId="0" fillId="0" borderId="0" xfId="1" applyNumberFormat="1" applyFont="1" applyAlignment="1">
      <alignment horizontal="right"/>
    </xf>
    <xf numFmtId="10" fontId="0" fillId="0" borderId="0" xfId="2" applyNumberFormat="1" applyFont="1"/>
    <xf numFmtId="0" fontId="0" fillId="0" borderId="0" xfId="0" applyFill="1"/>
    <xf numFmtId="0" fontId="0" fillId="3" borderId="4" xfId="0" applyFill="1" applyBorder="1" applyAlignment="1">
      <alignment horizontal="left" vertical="top" wrapText="1"/>
    </xf>
    <xf numFmtId="0" fontId="0" fillId="0" borderId="0" xfId="0" applyAlignment="1">
      <alignment horizontal="left" vertical="top"/>
    </xf>
    <xf numFmtId="0" fontId="5" fillId="0" borderId="0" xfId="0" applyFont="1"/>
    <xf numFmtId="0" fontId="0" fillId="0" borderId="0" xfId="0" applyFill="1" applyBorder="1"/>
    <xf numFmtId="165" fontId="2" fillId="0" borderId="0" xfId="1" applyNumberFormat="1" applyFont="1" applyFill="1" applyBorder="1" applyAlignment="1">
      <alignment vertical="center" wrapText="1"/>
    </xf>
    <xf numFmtId="3" fontId="0" fillId="3" borderId="4" xfId="0" applyNumberFormat="1" applyFill="1" applyBorder="1" applyAlignment="1">
      <alignment wrapText="1"/>
    </xf>
    <xf numFmtId="3" fontId="0" fillId="6" borderId="4" xfId="0" applyNumberFormat="1" applyFill="1" applyBorder="1" applyAlignment="1">
      <alignment wrapText="1"/>
    </xf>
    <xf numFmtId="3" fontId="0" fillId="3" borderId="12" xfId="0" applyNumberFormat="1" applyFill="1" applyBorder="1" applyAlignment="1">
      <alignment wrapText="1"/>
    </xf>
    <xf numFmtId="0" fontId="3" fillId="0" borderId="0" xfId="0" applyFont="1"/>
    <xf numFmtId="167" fontId="3" fillId="0" borderId="0" xfId="0" applyNumberFormat="1" applyFont="1"/>
    <xf numFmtId="165" fontId="3" fillId="7" borderId="4" xfId="1" applyNumberFormat="1" applyFont="1" applyFill="1" applyBorder="1" applyAlignment="1">
      <alignment horizontal="right"/>
    </xf>
    <xf numFmtId="0" fontId="3" fillId="7" borderId="4" xfId="0" applyFont="1" applyFill="1" applyBorder="1" applyAlignment="1">
      <alignment wrapText="1"/>
    </xf>
    <xf numFmtId="0" fontId="3" fillId="7" borderId="4" xfId="0" applyFont="1" applyFill="1" applyBorder="1" applyAlignment="1">
      <alignment horizontal="left" vertical="top" wrapText="1"/>
    </xf>
    <xf numFmtId="165" fontId="3" fillId="7" borderId="5" xfId="1" applyNumberFormat="1" applyFont="1" applyFill="1" applyBorder="1" applyAlignment="1">
      <alignment horizontal="right"/>
    </xf>
    <xf numFmtId="165" fontId="3" fillId="7" borderId="4" xfId="1" applyNumberFormat="1" applyFont="1" applyFill="1" applyBorder="1" applyAlignment="1">
      <alignment horizontal="right" vertical="center"/>
    </xf>
    <xf numFmtId="0" fontId="0" fillId="0" borderId="0" xfId="0" applyAlignment="1">
      <alignment vertical="center"/>
    </xf>
    <xf numFmtId="165" fontId="4" fillId="3" borderId="6" xfId="0" applyNumberFormat="1" applyFont="1" applyFill="1" applyBorder="1" applyAlignment="1">
      <alignment horizontal="right" vertical="center"/>
    </xf>
    <xf numFmtId="165" fontId="3" fillId="7" borderId="5" xfId="1" applyNumberFormat="1" applyFont="1" applyFill="1" applyBorder="1" applyAlignment="1">
      <alignment horizontal="right" vertical="center"/>
    </xf>
    <xf numFmtId="165" fontId="1" fillId="3" borderId="4" xfId="1" applyNumberFormat="1" applyFont="1" applyFill="1" applyBorder="1" applyAlignment="1">
      <alignment horizontal="right"/>
    </xf>
    <xf numFmtId="165" fontId="3" fillId="0" borderId="0" xfId="0" applyNumberFormat="1" applyFont="1"/>
    <xf numFmtId="0" fontId="0" fillId="0" borderId="0" xfId="0" applyAlignment="1">
      <alignment horizontal="right"/>
    </xf>
    <xf numFmtId="165" fontId="3" fillId="7" borderId="4" xfId="1" applyNumberFormat="1" applyFont="1" applyFill="1" applyBorder="1" applyAlignment="1">
      <alignment vertical="center"/>
    </xf>
    <xf numFmtId="0" fontId="0" fillId="3" borderId="4" xfId="0" applyFill="1" applyBorder="1" applyAlignment="1">
      <alignment vertical="center" wrapText="1"/>
    </xf>
    <xf numFmtId="165" fontId="0" fillId="3" borderId="4" xfId="1" applyNumberFormat="1" applyFont="1" applyFill="1" applyBorder="1" applyAlignment="1">
      <alignment vertical="center"/>
    </xf>
    <xf numFmtId="165" fontId="0" fillId="6" borderId="4" xfId="1" applyNumberFormat="1" applyFont="1" applyFill="1" applyBorder="1" applyAlignment="1">
      <alignment vertical="center"/>
    </xf>
    <xf numFmtId="165" fontId="4" fillId="4" borderId="6" xfId="0" applyNumberFormat="1" applyFont="1" applyFill="1" applyBorder="1" applyAlignment="1">
      <alignment vertical="center"/>
    </xf>
    <xf numFmtId="0" fontId="0" fillId="3" borderId="4" xfId="0" applyFont="1" applyFill="1" applyBorder="1" applyAlignment="1">
      <alignment wrapText="1"/>
    </xf>
    <xf numFmtId="165" fontId="0" fillId="3" borderId="0" xfId="1" applyNumberFormat="1" applyFont="1" applyFill="1" applyBorder="1" applyAlignment="1">
      <alignment horizontal="right"/>
    </xf>
    <xf numFmtId="165" fontId="1" fillId="3" borderId="16" xfId="1" applyNumberFormat="1" applyFont="1" applyFill="1" applyBorder="1" applyAlignment="1">
      <alignment horizontal="right"/>
    </xf>
    <xf numFmtId="165" fontId="1" fillId="3" borderId="17" xfId="1" applyNumberFormat="1" applyFont="1" applyFill="1" applyBorder="1" applyAlignment="1">
      <alignment horizontal="right"/>
    </xf>
    <xf numFmtId="165" fontId="0" fillId="3" borderId="16" xfId="1" applyNumberFormat="1" applyFont="1" applyFill="1" applyBorder="1" applyAlignment="1">
      <alignment horizontal="right"/>
    </xf>
    <xf numFmtId="0" fontId="0" fillId="3" borderId="0" xfId="0" applyFill="1"/>
    <xf numFmtId="165" fontId="1" fillId="3" borderId="4" xfId="1" applyNumberFormat="1" applyFont="1" applyFill="1" applyBorder="1" applyAlignment="1">
      <alignment horizontal="right" vertical="center"/>
    </xf>
    <xf numFmtId="165" fontId="3" fillId="7" borderId="4" xfId="0" applyNumberFormat="1" applyFont="1" applyFill="1" applyBorder="1" applyAlignment="1">
      <alignment horizontal="right" vertical="center" wrapText="1"/>
    </xf>
    <xf numFmtId="0" fontId="0" fillId="0" borderId="0" xfId="0" applyFont="1"/>
    <xf numFmtId="166" fontId="1" fillId="3" borderId="4" xfId="1" applyNumberFormat="1" applyFont="1" applyFill="1" applyBorder="1" applyAlignment="1">
      <alignment horizontal="right"/>
    </xf>
    <xf numFmtId="165" fontId="2" fillId="2" borderId="15" xfId="1" applyNumberFormat="1" applyFont="1" applyFill="1" applyBorder="1" applyAlignment="1">
      <alignment horizontal="left" vertical="center" wrapText="1"/>
    </xf>
    <xf numFmtId="0" fontId="3" fillId="3" borderId="15" xfId="0" applyFont="1" applyFill="1" applyBorder="1" applyAlignment="1">
      <alignment horizontal="left" vertical="top"/>
    </xf>
    <xf numFmtId="0" fontId="5" fillId="0" borderId="0" xfId="0" applyFont="1" applyAlignment="1">
      <alignment horizontal="left" vertical="top"/>
    </xf>
    <xf numFmtId="165" fontId="0" fillId="0" borderId="0" xfId="1" applyNumberFormat="1" applyFont="1" applyFill="1" applyBorder="1" applyAlignment="1">
      <alignment vertical="center"/>
    </xf>
    <xf numFmtId="165" fontId="0" fillId="0" borderId="0" xfId="0" applyNumberFormat="1" applyFont="1" applyFill="1" applyBorder="1" applyAlignment="1">
      <alignment horizontal="right" vertical="center" wrapText="1"/>
    </xf>
    <xf numFmtId="165" fontId="0" fillId="0" borderId="0" xfId="0" applyNumberFormat="1" applyFill="1"/>
    <xf numFmtId="165" fontId="0" fillId="3" borderId="5" xfId="1" applyNumberFormat="1" applyFont="1" applyFill="1" applyBorder="1" applyAlignment="1">
      <alignment horizontal="right"/>
    </xf>
    <xf numFmtId="165" fontId="3" fillId="7" borderId="4" xfId="1" applyNumberFormat="1" applyFont="1" applyFill="1" applyBorder="1" applyAlignment="1">
      <alignment horizontal="left"/>
    </xf>
    <xf numFmtId="165" fontId="0" fillId="3" borderId="20" xfId="1" applyNumberFormat="1" applyFont="1" applyFill="1" applyBorder="1" applyAlignment="1">
      <alignment horizontal="right"/>
    </xf>
    <xf numFmtId="165" fontId="0" fillId="3" borderId="4" xfId="0" applyNumberFormat="1" applyFont="1" applyFill="1" applyBorder="1" applyAlignment="1">
      <alignment horizontal="right" vertical="center" wrapText="1"/>
    </xf>
    <xf numFmtId="0" fontId="3" fillId="0" borderId="20" xfId="0" applyFont="1" applyFill="1" applyBorder="1" applyAlignment="1">
      <alignment horizontal="left" vertical="top" wrapText="1"/>
    </xf>
    <xf numFmtId="166" fontId="1" fillId="0" borderId="18" xfId="2" applyNumberFormat="1" applyFont="1" applyFill="1" applyBorder="1" applyAlignment="1">
      <alignment horizontal="right" vertical="center" wrapText="1"/>
    </xf>
    <xf numFmtId="166" fontId="1" fillId="0" borderId="18" xfId="2" applyNumberFormat="1" applyFont="1" applyFill="1" applyBorder="1" applyAlignment="1">
      <alignment vertical="center" wrapText="1"/>
    </xf>
    <xf numFmtId="10" fontId="1" fillId="0" borderId="19" xfId="2" applyNumberFormat="1" applyFont="1" applyFill="1" applyBorder="1" applyAlignment="1">
      <alignment vertical="center" wrapText="1"/>
    </xf>
    <xf numFmtId="0" fontId="3" fillId="3" borderId="4" xfId="0" applyFont="1" applyFill="1" applyBorder="1" applyAlignment="1">
      <alignment horizontal="left" vertical="top" wrapText="1"/>
    </xf>
    <xf numFmtId="166" fontId="1" fillId="3" borderId="4" xfId="2" applyNumberFormat="1" applyFont="1" applyFill="1" applyBorder="1" applyAlignment="1">
      <alignment horizontal="right" vertical="center" wrapText="1"/>
    </xf>
    <xf numFmtId="166" fontId="1" fillId="3" borderId="4" xfId="2" applyNumberFormat="1" applyFont="1" applyFill="1" applyBorder="1" applyAlignment="1">
      <alignment vertical="center" wrapText="1"/>
    </xf>
    <xf numFmtId="10" fontId="1" fillId="3" borderId="4" xfId="2" applyNumberFormat="1" applyFont="1" applyFill="1" applyBorder="1" applyAlignment="1">
      <alignment vertical="center" wrapText="1"/>
    </xf>
    <xf numFmtId="1" fontId="6" fillId="2" borderId="1"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0" fontId="7" fillId="0" borderId="0" xfId="0" applyFont="1"/>
    <xf numFmtId="165" fontId="6" fillId="2" borderId="5" xfId="1" applyNumberFormat="1" applyFont="1" applyFill="1" applyBorder="1" applyAlignment="1">
      <alignment horizontal="center" vertical="center" wrapText="1"/>
    </xf>
    <xf numFmtId="165" fontId="6" fillId="2" borderId="11" xfId="1" applyNumberFormat="1" applyFont="1" applyFill="1" applyBorder="1" applyAlignment="1">
      <alignment vertical="center" wrapText="1"/>
    </xf>
    <xf numFmtId="165" fontId="6" fillId="2" borderId="13" xfId="1" applyNumberFormat="1" applyFont="1" applyFill="1" applyBorder="1" applyAlignment="1">
      <alignment vertical="center" wrapText="1"/>
    </xf>
    <xf numFmtId="3" fontId="0" fillId="6" borderId="12" xfId="0" applyNumberFormat="1" applyFill="1" applyBorder="1" applyAlignment="1">
      <alignment wrapText="1"/>
    </xf>
    <xf numFmtId="0" fontId="0" fillId="0" borderId="0" xfId="0" applyBorder="1"/>
    <xf numFmtId="0" fontId="3" fillId="5" borderId="23" xfId="0" applyFont="1" applyFill="1" applyBorder="1"/>
    <xf numFmtId="0" fontId="3" fillId="5" borderId="24" xfId="0" applyFont="1" applyFill="1" applyBorder="1"/>
    <xf numFmtId="166" fontId="3" fillId="5" borderId="25" xfId="0" applyNumberFormat="1" applyFont="1" applyFill="1" applyBorder="1"/>
    <xf numFmtId="166" fontId="3" fillId="5" borderId="26" xfId="0" applyNumberFormat="1" applyFont="1" applyFill="1" applyBorder="1"/>
    <xf numFmtId="165" fontId="2" fillId="2" borderId="0" xfId="1" applyNumberFormat="1" applyFont="1" applyFill="1" applyBorder="1" applyAlignment="1">
      <alignment horizontal="center" vertical="center" wrapText="1"/>
    </xf>
    <xf numFmtId="0" fontId="3" fillId="8" borderId="4" xfId="0" applyFont="1" applyFill="1" applyBorder="1" applyAlignment="1">
      <alignment wrapText="1"/>
    </xf>
    <xf numFmtId="165" fontId="0" fillId="3" borderId="16" xfId="1" applyNumberFormat="1" applyFont="1" applyFill="1" applyBorder="1" applyAlignment="1">
      <alignment vertical="center"/>
    </xf>
    <xf numFmtId="0" fontId="0" fillId="3" borderId="4" xfId="0" applyFill="1" applyBorder="1" applyAlignment="1"/>
    <xf numFmtId="0" fontId="5" fillId="0" borderId="10" xfId="0" applyFont="1" applyBorder="1" applyAlignment="1">
      <alignment horizontal="left" vertical="top" wrapText="1"/>
    </xf>
    <xf numFmtId="10" fontId="3" fillId="3" borderId="15" xfId="0" applyNumberFormat="1" applyFont="1" applyFill="1" applyBorder="1" applyAlignment="1">
      <alignment horizontal="center"/>
    </xf>
    <xf numFmtId="165" fontId="2" fillId="2" borderId="27" xfId="1" applyNumberFormat="1"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165" fontId="2" fillId="2" borderId="15" xfId="1" applyNumberFormat="1" applyFont="1" applyFill="1" applyBorder="1" applyAlignment="1">
      <alignment horizontal="center" vertical="center" wrapText="1"/>
    </xf>
    <xf numFmtId="165" fontId="6" fillId="2" borderId="14" xfId="1" applyNumberFormat="1" applyFont="1" applyFill="1" applyBorder="1" applyAlignment="1">
      <alignment horizontal="center" vertical="center" wrapText="1"/>
    </xf>
    <xf numFmtId="165" fontId="6" fillId="2" borderId="8" xfId="1" applyNumberFormat="1" applyFont="1" applyFill="1" applyBorder="1" applyAlignment="1">
      <alignment horizontal="center" vertical="center" wrapText="1"/>
    </xf>
    <xf numFmtId="165" fontId="6" fillId="2" borderId="9" xfId="1" applyNumberFormat="1" applyFont="1" applyFill="1" applyBorder="1" applyAlignment="1">
      <alignment horizontal="center" vertical="center" wrapText="1"/>
    </xf>
    <xf numFmtId="0" fontId="0" fillId="3" borderId="5" xfId="0" applyFill="1" applyBorder="1" applyAlignment="1">
      <alignment horizontal="left" vertical="top" wrapText="1"/>
    </xf>
    <xf numFmtId="0" fontId="0" fillId="3" borderId="11" xfId="0" applyFill="1" applyBorder="1" applyAlignment="1">
      <alignment horizontal="left" vertical="top" wrapText="1"/>
    </xf>
    <xf numFmtId="0" fontId="0" fillId="3" borderId="13" xfId="0" applyFill="1" applyBorder="1" applyAlignment="1">
      <alignment horizontal="left" vertical="top" wrapText="1"/>
    </xf>
    <xf numFmtId="0" fontId="0" fillId="3" borderId="21" xfId="0" applyFill="1" applyBorder="1" applyAlignment="1">
      <alignment horizontal="left" vertical="top" wrapText="1"/>
    </xf>
    <xf numFmtId="0" fontId="0" fillId="3" borderId="10" xfId="0" applyFill="1" applyBorder="1" applyAlignment="1">
      <alignment horizontal="left" vertical="top" wrapText="1"/>
    </xf>
    <xf numFmtId="0" fontId="0" fillId="3" borderId="22" xfId="0" applyFill="1" applyBorder="1" applyAlignment="1">
      <alignment horizontal="left" vertical="top"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Tendance nationale - 30 en 30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20603674540682"/>
          <c:y val="0.19486111111111112"/>
          <c:w val="0.85334951881014875"/>
          <c:h val="0.72088764946048411"/>
        </c:manualLayout>
      </c:layout>
      <c:lineChart>
        <c:grouping val="standard"/>
        <c:varyColors val="0"/>
        <c:ser>
          <c:idx val="0"/>
          <c:order val="0"/>
          <c:tx>
            <c:strRef>
              <c:f>'30 en 30'!$I$24:$I$25</c:f>
              <c:strCache>
                <c:ptCount val="2"/>
                <c:pt idx="0">
                  <c:v> Pourcentage national -              30 en 30  </c:v>
                </c:pt>
                <c:pt idx="1">
                  <c:v> 30 en 30 </c:v>
                </c:pt>
              </c:strCache>
            </c:strRef>
          </c:tx>
          <c:spPr>
            <a:ln w="28575" cap="rnd">
              <a:solidFill>
                <a:schemeClr val="accent1"/>
              </a:solidFill>
              <a:round/>
            </a:ln>
            <a:effectLst/>
          </c:spPr>
          <c:marker>
            <c:symbol val="none"/>
          </c:marker>
          <c:cat>
            <c:numRef>
              <c:f>'30 en 30'!$H$26:$H$31</c:f>
              <c:numCache>
                <c:formatCode>General</c:formatCode>
                <c:ptCount val="6"/>
                <c:pt idx="0">
                  <c:v>2014</c:v>
                </c:pt>
                <c:pt idx="1">
                  <c:v>2015</c:v>
                </c:pt>
                <c:pt idx="2">
                  <c:v>2016</c:v>
                </c:pt>
                <c:pt idx="3">
                  <c:v>2017</c:v>
                </c:pt>
                <c:pt idx="4">
                  <c:v>2018</c:v>
                </c:pt>
                <c:pt idx="5">
                  <c:v>2019</c:v>
                </c:pt>
              </c:numCache>
            </c:numRef>
          </c:cat>
          <c:val>
            <c:numRef>
              <c:f>'30 en 30'!$I$26:$I$31</c:f>
              <c:numCache>
                <c:formatCode>0.00%</c:formatCode>
                <c:ptCount val="6"/>
                <c:pt idx="0">
                  <c:v>0.17</c:v>
                </c:pt>
                <c:pt idx="1">
                  <c:v>0.16800000000000001</c:v>
                </c:pt>
                <c:pt idx="2">
                  <c:v>0.17199999999999999</c:v>
                </c:pt>
                <c:pt idx="3">
                  <c:v>0.18</c:v>
                </c:pt>
                <c:pt idx="4">
                  <c:v>0.18099999999999999</c:v>
                </c:pt>
                <c:pt idx="5">
                  <c:v>0.17853503905807766</c:v>
                </c:pt>
              </c:numCache>
            </c:numRef>
          </c:val>
          <c:smooth val="0"/>
          <c:extLst>
            <c:ext xmlns:c16="http://schemas.microsoft.com/office/drawing/2014/chart" uri="{C3380CC4-5D6E-409C-BE32-E72D297353CC}">
              <c16:uniqueId val="{00000000-5DFD-443F-BE40-FAA5D7E047B7}"/>
            </c:ext>
          </c:extLst>
        </c:ser>
        <c:dLbls>
          <c:showLegendKey val="0"/>
          <c:showVal val="0"/>
          <c:showCatName val="0"/>
          <c:showSerName val="0"/>
          <c:showPercent val="0"/>
          <c:showBubbleSize val="0"/>
        </c:dLbls>
        <c:smooth val="0"/>
        <c:axId val="500370008"/>
        <c:axId val="499494064"/>
      </c:lineChart>
      <c:catAx>
        <c:axId val="50037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94064"/>
        <c:crosses val="autoZero"/>
        <c:auto val="1"/>
        <c:lblAlgn val="ctr"/>
        <c:lblOffset val="100"/>
        <c:noMultiLvlLbl val="0"/>
      </c:catAx>
      <c:valAx>
        <c:axId val="499494064"/>
        <c:scaling>
          <c:orientation val="minMax"/>
          <c:max val="0.3000000000000000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70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800" b="0" i="0" baseline="0">
                <a:effectLst/>
              </a:rPr>
              <a:t>Nouvelles et nouveaux ingénieurs à l'échelle nationale</a:t>
            </a:r>
            <a:endParaRPr lang="en-CA">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v>Total - Nouveaux ingénieurs</c:v>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'Nouveaux et Nouvelles ing.'!$D$1:$I$1</c:f>
              <c:numCache>
                <c:formatCode>0</c:formatCode>
                <c:ptCount val="6"/>
                <c:pt idx="0">
                  <c:v>2014</c:v>
                </c:pt>
                <c:pt idx="1">
                  <c:v>2015</c:v>
                </c:pt>
                <c:pt idx="2">
                  <c:v>2016</c:v>
                </c:pt>
                <c:pt idx="3">
                  <c:v>2017</c:v>
                </c:pt>
                <c:pt idx="4">
                  <c:v>2018</c:v>
                </c:pt>
                <c:pt idx="5">
                  <c:v>2019</c:v>
                </c:pt>
              </c:numCache>
            </c:numRef>
          </c:cat>
          <c:val>
            <c:numRef>
              <c:f>'Nouveaux et Nouvelles ing.'!$D$3:$I$3</c:f>
              <c:numCache>
                <c:formatCode>#,##0</c:formatCode>
                <c:ptCount val="6"/>
                <c:pt idx="0">
                  <c:v>7175</c:v>
                </c:pt>
                <c:pt idx="1">
                  <c:v>8153</c:v>
                </c:pt>
                <c:pt idx="2">
                  <c:v>7136</c:v>
                </c:pt>
                <c:pt idx="3">
                  <c:v>8089</c:v>
                </c:pt>
                <c:pt idx="4">
                  <c:v>6411</c:v>
                </c:pt>
                <c:pt idx="5">
                  <c:v>7255</c:v>
                </c:pt>
              </c:numCache>
            </c:numRef>
          </c:val>
          <c:extLst>
            <c:ext xmlns:c16="http://schemas.microsoft.com/office/drawing/2014/chart" uri="{C3380CC4-5D6E-409C-BE32-E72D297353CC}">
              <c16:uniqueId val="{00000000-2E9E-4E78-8EB9-BABC645315B9}"/>
            </c:ext>
          </c:extLst>
        </c:ser>
        <c:ser>
          <c:idx val="2"/>
          <c:order val="1"/>
          <c:tx>
            <c:v>Total - Nouvelles ingénieures</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'Nouveaux et Nouvelles ing.'!$D$1:$I$1</c:f>
              <c:numCache>
                <c:formatCode>0</c:formatCode>
                <c:ptCount val="6"/>
                <c:pt idx="0">
                  <c:v>2014</c:v>
                </c:pt>
                <c:pt idx="1">
                  <c:v>2015</c:v>
                </c:pt>
                <c:pt idx="2">
                  <c:v>2016</c:v>
                </c:pt>
                <c:pt idx="3">
                  <c:v>2017</c:v>
                </c:pt>
                <c:pt idx="4">
                  <c:v>2018</c:v>
                </c:pt>
                <c:pt idx="5">
                  <c:v>2019</c:v>
                </c:pt>
              </c:numCache>
            </c:numRef>
          </c:cat>
          <c:val>
            <c:numRef>
              <c:f>'Nouveaux et Nouvelles ing.'!$D$4:$I$4</c:f>
              <c:numCache>
                <c:formatCode>#,##0</c:formatCode>
                <c:ptCount val="6"/>
                <c:pt idx="0">
                  <c:v>1470</c:v>
                </c:pt>
                <c:pt idx="1">
                  <c:v>1652</c:v>
                </c:pt>
                <c:pt idx="2">
                  <c:v>1482</c:v>
                </c:pt>
                <c:pt idx="3">
                  <c:v>1773</c:v>
                </c:pt>
                <c:pt idx="4">
                  <c:v>1414</c:v>
                </c:pt>
                <c:pt idx="5">
                  <c:v>1577</c:v>
                </c:pt>
              </c:numCache>
            </c:numRef>
          </c:val>
          <c:extLst>
            <c:ext xmlns:c16="http://schemas.microsoft.com/office/drawing/2014/chart" uri="{C3380CC4-5D6E-409C-BE32-E72D297353CC}">
              <c16:uniqueId val="{00000001-2E9E-4E78-8EB9-BABC645315B9}"/>
            </c:ext>
          </c:extLst>
        </c:ser>
        <c:dLbls>
          <c:showLegendKey val="0"/>
          <c:showVal val="0"/>
          <c:showCatName val="0"/>
          <c:showSerName val="0"/>
          <c:showPercent val="0"/>
          <c:showBubbleSize val="0"/>
        </c:dLbls>
        <c:gapWidth val="150"/>
        <c:overlap val="100"/>
        <c:axId val="499496416"/>
        <c:axId val="499496808"/>
      </c:barChart>
      <c:catAx>
        <c:axId val="4994964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96808"/>
        <c:crosses val="autoZero"/>
        <c:auto val="1"/>
        <c:lblAlgn val="ctr"/>
        <c:lblOffset val="100"/>
        <c:noMultiLvlLbl val="0"/>
      </c:catAx>
      <c:valAx>
        <c:axId val="499496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96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800" b="0" i="0" baseline="0">
                <a:effectLst/>
              </a:rPr>
              <a:t>Ingénieurs stagiaires 2014-2019</a:t>
            </a:r>
            <a:endParaRPr lang="en-CA">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v>Ingénieurs stagiaires</c:v>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'Ingénieurs stagiaires'!$D$1:$I$1</c:f>
              <c:numCache>
                <c:formatCode>0</c:formatCode>
                <c:ptCount val="6"/>
                <c:pt idx="0">
                  <c:v>2014</c:v>
                </c:pt>
                <c:pt idx="1">
                  <c:v>2015</c:v>
                </c:pt>
                <c:pt idx="2">
                  <c:v>2016</c:v>
                </c:pt>
                <c:pt idx="3">
                  <c:v>2017</c:v>
                </c:pt>
                <c:pt idx="4">
                  <c:v>2018</c:v>
                </c:pt>
                <c:pt idx="5">
                  <c:v>2019</c:v>
                </c:pt>
              </c:numCache>
            </c:numRef>
          </c:cat>
          <c:val>
            <c:numRef>
              <c:f>'Ingénieurs stagiaires'!$D$3:$I$3</c:f>
              <c:numCache>
                <c:formatCode>#,##0</c:formatCode>
                <c:ptCount val="6"/>
                <c:pt idx="0">
                  <c:v>35954</c:v>
                </c:pt>
                <c:pt idx="1">
                  <c:v>37719</c:v>
                </c:pt>
                <c:pt idx="2">
                  <c:v>37811</c:v>
                </c:pt>
                <c:pt idx="3">
                  <c:v>39211</c:v>
                </c:pt>
                <c:pt idx="4">
                  <c:v>41501</c:v>
                </c:pt>
                <c:pt idx="5">
                  <c:v>40058</c:v>
                </c:pt>
              </c:numCache>
            </c:numRef>
          </c:val>
          <c:extLst>
            <c:ext xmlns:c16="http://schemas.microsoft.com/office/drawing/2014/chart" uri="{C3380CC4-5D6E-409C-BE32-E72D297353CC}">
              <c16:uniqueId val="{00000000-504C-4068-B626-8E7882E576A0}"/>
            </c:ext>
          </c:extLst>
        </c:ser>
        <c:ser>
          <c:idx val="2"/>
          <c:order val="1"/>
          <c:tx>
            <c:v>Ingénieures stagiaires</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'Ingénieurs stagiaires'!$D$1:$I$1</c:f>
              <c:numCache>
                <c:formatCode>0</c:formatCode>
                <c:ptCount val="6"/>
                <c:pt idx="0">
                  <c:v>2014</c:v>
                </c:pt>
                <c:pt idx="1">
                  <c:v>2015</c:v>
                </c:pt>
                <c:pt idx="2">
                  <c:v>2016</c:v>
                </c:pt>
                <c:pt idx="3">
                  <c:v>2017</c:v>
                </c:pt>
                <c:pt idx="4">
                  <c:v>2018</c:v>
                </c:pt>
                <c:pt idx="5">
                  <c:v>2019</c:v>
                </c:pt>
              </c:numCache>
            </c:numRef>
          </c:cat>
          <c:val>
            <c:numRef>
              <c:f>'Ingénieurs stagiaires'!$D$4:$I$4</c:f>
              <c:numCache>
                <c:formatCode>#,##0</c:formatCode>
                <c:ptCount val="6"/>
                <c:pt idx="0">
                  <c:v>8735</c:v>
                </c:pt>
                <c:pt idx="1">
                  <c:v>9282</c:v>
                </c:pt>
                <c:pt idx="2">
                  <c:v>9563</c:v>
                </c:pt>
                <c:pt idx="3">
                  <c:v>10018</c:v>
                </c:pt>
                <c:pt idx="4">
                  <c:v>10767</c:v>
                </c:pt>
                <c:pt idx="5">
                  <c:v>10820</c:v>
                </c:pt>
              </c:numCache>
            </c:numRef>
          </c:val>
          <c:extLst>
            <c:ext xmlns:c16="http://schemas.microsoft.com/office/drawing/2014/chart" uri="{C3380CC4-5D6E-409C-BE32-E72D297353CC}">
              <c16:uniqueId val="{00000001-504C-4068-B626-8E7882E576A0}"/>
            </c:ext>
          </c:extLst>
        </c:ser>
        <c:dLbls>
          <c:showLegendKey val="0"/>
          <c:showVal val="0"/>
          <c:showCatName val="0"/>
          <c:showSerName val="0"/>
          <c:showPercent val="0"/>
          <c:showBubbleSize val="0"/>
        </c:dLbls>
        <c:gapWidth val="150"/>
        <c:overlap val="100"/>
        <c:axId val="1766867200"/>
        <c:axId val="1681296288"/>
      </c:barChart>
      <c:catAx>
        <c:axId val="17668672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1296288"/>
        <c:crosses val="autoZero"/>
        <c:auto val="1"/>
        <c:lblAlgn val="ctr"/>
        <c:lblOffset val="100"/>
        <c:noMultiLvlLbl val="0"/>
      </c:catAx>
      <c:valAx>
        <c:axId val="1681296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686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47624</xdr:colOff>
      <xdr:row>23</xdr:row>
      <xdr:rowOff>33337</xdr:rowOff>
    </xdr:from>
    <xdr:to>
      <xdr:col>4</xdr:col>
      <xdr:colOff>295274</xdr:colOff>
      <xdr:row>43</xdr:row>
      <xdr:rowOff>133350</xdr:rowOff>
    </xdr:to>
    <xdr:graphicFrame macro="">
      <xdr:nvGraphicFramePr>
        <xdr:cNvPr id="2" name="Chart 1">
          <a:extLst>
            <a:ext uri="{FF2B5EF4-FFF2-40B4-BE49-F238E27FC236}">
              <a16:creationId xmlns:a16="http://schemas.microsoft.com/office/drawing/2014/main" id="{37A36EEB-F8A2-491C-8A78-40FC3AAE43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261936</xdr:colOff>
      <xdr:row>8</xdr:row>
      <xdr:rowOff>90486</xdr:rowOff>
    </xdr:from>
    <xdr:to>
      <xdr:col>9</xdr:col>
      <xdr:colOff>380999</xdr:colOff>
      <xdr:row>31</xdr:row>
      <xdr:rowOff>190499</xdr:rowOff>
    </xdr:to>
    <xdr:graphicFrame macro="">
      <xdr:nvGraphicFramePr>
        <xdr:cNvPr id="2" name="Chart 1">
          <a:extLst>
            <a:ext uri="{FF2B5EF4-FFF2-40B4-BE49-F238E27FC236}">
              <a16:creationId xmlns:a16="http://schemas.microsoft.com/office/drawing/2014/main" id="{2A042E9D-58A3-47AC-BA21-4EEF6325F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261936</xdr:colOff>
      <xdr:row>8</xdr:row>
      <xdr:rowOff>90486</xdr:rowOff>
    </xdr:from>
    <xdr:to>
      <xdr:col>9</xdr:col>
      <xdr:colOff>380999</xdr:colOff>
      <xdr:row>31</xdr:row>
      <xdr:rowOff>190499</xdr:rowOff>
    </xdr:to>
    <xdr:graphicFrame macro="">
      <xdr:nvGraphicFramePr>
        <xdr:cNvPr id="2" name="Chart 1">
          <a:extLst>
            <a:ext uri="{FF2B5EF4-FFF2-40B4-BE49-F238E27FC236}">
              <a16:creationId xmlns:a16="http://schemas.microsoft.com/office/drawing/2014/main" id="{30AC8724-4917-4C4D-9CFD-D0CC4A0E7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mmunity%20Engagement%20Files\Diversity,%20Equity%20and%20Inclusion\National%20membership%20survey\2020%20report\Final\2019-Membership-Tables-all%20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ship (Table 1)"/>
      <sheetName val="30 by 30 (Table 2)"/>
      <sheetName val="Newly Licensed (Table 3)"/>
      <sheetName val="EIT (Table 4)"/>
      <sheetName val="Internal Trade Applicants"/>
      <sheetName val="Students"/>
    </sheetNames>
    <sheetDataSet>
      <sheetData sheetId="0">
        <row r="33">
          <cell r="N33">
            <v>40058</v>
          </cell>
        </row>
        <row r="35">
          <cell r="N35">
            <v>132</v>
          </cell>
        </row>
      </sheetData>
      <sheetData sheetId="1" refreshError="1"/>
      <sheetData sheetId="2" refreshError="1"/>
      <sheetData sheetId="3">
        <row r="1">
          <cell r="D1">
            <v>2014</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tabSelected="1" topLeftCell="A25" zoomScale="110" zoomScaleNormal="110" workbookViewId="0">
      <selection activeCell="C34" sqref="C34"/>
    </sheetView>
  </sheetViews>
  <sheetFormatPr defaultColWidth="8.85546875" defaultRowHeight="15" x14ac:dyDescent="0.25"/>
  <cols>
    <col min="1" max="1" width="42.7109375" customWidth="1"/>
    <col min="15" max="15" width="9.140625" bestFit="1" customWidth="1"/>
    <col min="16" max="16" width="9.5703125" bestFit="1" customWidth="1"/>
  </cols>
  <sheetData>
    <row r="1" spans="1:15" ht="77.25" thickBot="1" x14ac:dyDescent="0.3">
      <c r="A1" s="1" t="s">
        <v>17</v>
      </c>
      <c r="B1" s="2" t="s">
        <v>16</v>
      </c>
      <c r="C1" s="2" t="s">
        <v>0</v>
      </c>
      <c r="D1" s="2" t="s">
        <v>1</v>
      </c>
      <c r="E1" s="2" t="s">
        <v>2</v>
      </c>
      <c r="F1" s="2" t="s">
        <v>3</v>
      </c>
      <c r="G1" s="2" t="s">
        <v>11</v>
      </c>
      <c r="H1" s="2" t="s">
        <v>12</v>
      </c>
      <c r="I1" s="2" t="s">
        <v>58</v>
      </c>
      <c r="J1" s="2" t="s">
        <v>13</v>
      </c>
      <c r="K1" s="2" t="s">
        <v>14</v>
      </c>
      <c r="L1" s="2" t="s">
        <v>15</v>
      </c>
      <c r="M1" s="2" t="s">
        <v>4</v>
      </c>
      <c r="N1" s="3" t="s">
        <v>5</v>
      </c>
    </row>
    <row r="2" spans="1:15" s="47" customFormat="1" ht="15" customHeight="1" thickTop="1" thickBot="1" x14ac:dyDescent="0.3">
      <c r="A2" s="39" t="s">
        <v>19</v>
      </c>
      <c r="B2" s="31">
        <f t="shared" ref="B2:N2" si="0">SUM(B9,B13,B17,B21,B25,B29,B33,)</f>
        <v>29189</v>
      </c>
      <c r="C2" s="31">
        <f t="shared" si="0"/>
        <v>53478</v>
      </c>
      <c r="D2" s="31">
        <f t="shared" si="0"/>
        <v>10723</v>
      </c>
      <c r="E2" s="31">
        <f t="shared" si="0"/>
        <v>6811</v>
      </c>
      <c r="F2" s="31">
        <f t="shared" si="0"/>
        <v>87517</v>
      </c>
      <c r="G2" s="31">
        <f t="shared" si="0"/>
        <v>54766</v>
      </c>
      <c r="H2" s="31">
        <f t="shared" si="0"/>
        <v>5200</v>
      </c>
      <c r="I2" s="31">
        <f t="shared" si="0"/>
        <v>6318</v>
      </c>
      <c r="J2" s="31">
        <f t="shared" si="0"/>
        <v>747</v>
      </c>
      <c r="K2" s="31">
        <f t="shared" si="0"/>
        <v>4079</v>
      </c>
      <c r="L2" s="31">
        <f t="shared" si="0"/>
        <v>1746</v>
      </c>
      <c r="M2" s="31">
        <f t="shared" si="0"/>
        <v>1046</v>
      </c>
      <c r="N2" s="31">
        <f t="shared" si="0"/>
        <v>261620</v>
      </c>
    </row>
    <row r="3" spans="1:15" s="47" customFormat="1" ht="15" customHeight="1" thickTop="1" thickBot="1" x14ac:dyDescent="0.3">
      <c r="A3" s="39" t="s">
        <v>20</v>
      </c>
      <c r="B3" s="31">
        <f t="shared" ref="B3:N4" si="1">SUM(B10,B14,B18,B22,B26,B30,B34,)</f>
        <v>4198</v>
      </c>
      <c r="C3" s="31">
        <f t="shared" si="1"/>
        <v>9571</v>
      </c>
      <c r="D3" s="31">
        <f t="shared" si="1"/>
        <v>1721</v>
      </c>
      <c r="E3" s="31">
        <f t="shared" si="1"/>
        <v>953</v>
      </c>
      <c r="F3" s="31">
        <f t="shared" si="1"/>
        <v>13266</v>
      </c>
      <c r="G3" s="31">
        <f t="shared" si="1"/>
        <v>9898</v>
      </c>
      <c r="H3" s="31">
        <f t="shared" si="1"/>
        <v>711</v>
      </c>
      <c r="I3" s="31">
        <f t="shared" si="1"/>
        <v>910</v>
      </c>
      <c r="J3" s="31">
        <f t="shared" si="1"/>
        <v>92</v>
      </c>
      <c r="K3" s="31">
        <f t="shared" si="1"/>
        <v>684</v>
      </c>
      <c r="L3" s="31">
        <f t="shared" si="1"/>
        <v>181</v>
      </c>
      <c r="M3" s="31">
        <f t="shared" si="1"/>
        <v>120</v>
      </c>
      <c r="N3" s="31">
        <f t="shared" si="1"/>
        <v>42305</v>
      </c>
    </row>
    <row r="4" spans="1:15" s="47" customFormat="1" ht="15" customHeight="1" thickTop="1" thickBot="1" x14ac:dyDescent="0.3">
      <c r="A4" s="39" t="s">
        <v>77</v>
      </c>
      <c r="B4" s="31">
        <v>0</v>
      </c>
      <c r="C4" s="31">
        <v>0</v>
      </c>
      <c r="D4" s="31">
        <v>860</v>
      </c>
      <c r="E4" s="31">
        <v>0</v>
      </c>
      <c r="F4" s="31">
        <v>0</v>
      </c>
      <c r="G4" s="31">
        <v>0</v>
      </c>
      <c r="H4" s="31">
        <v>0</v>
      </c>
      <c r="I4" s="31">
        <v>0</v>
      </c>
      <c r="J4" s="31">
        <v>0</v>
      </c>
      <c r="K4" s="31">
        <v>0</v>
      </c>
      <c r="L4" s="31">
        <v>0</v>
      </c>
      <c r="M4" s="31">
        <v>0</v>
      </c>
      <c r="N4" s="31">
        <f t="shared" si="1"/>
        <v>860</v>
      </c>
    </row>
    <row r="5" spans="1:15" s="47" customFormat="1" ht="15" customHeight="1" thickTop="1" thickBot="1" x14ac:dyDescent="0.3">
      <c r="A5" s="4" t="s">
        <v>21</v>
      </c>
      <c r="B5" s="48">
        <f t="shared" ref="B5:N5" si="2">B3/B6</f>
        <v>0.12573756252433582</v>
      </c>
      <c r="C5" s="48">
        <f t="shared" si="2"/>
        <v>0.15180256625798982</v>
      </c>
      <c r="D5" s="48">
        <f t="shared" si="2"/>
        <v>0.12935959110042092</v>
      </c>
      <c r="E5" s="48">
        <f t="shared" si="2"/>
        <v>0.12274600721277693</v>
      </c>
      <c r="F5" s="48">
        <f t="shared" si="2"/>
        <v>0.13162934225018108</v>
      </c>
      <c r="G5" s="48">
        <f t="shared" si="2"/>
        <v>0.15306816775949525</v>
      </c>
      <c r="H5" s="48">
        <f t="shared" si="2"/>
        <v>0.12028421586871933</v>
      </c>
      <c r="I5" s="48">
        <f t="shared" si="2"/>
        <v>0.12589928057553956</v>
      </c>
      <c r="J5" s="48">
        <f t="shared" si="2"/>
        <v>0.10965435041716329</v>
      </c>
      <c r="K5" s="48">
        <f t="shared" si="2"/>
        <v>0.14360697039680873</v>
      </c>
      <c r="L5" s="48">
        <f t="shared" si="2"/>
        <v>9.3928386092371557E-2</v>
      </c>
      <c r="M5" s="48">
        <f t="shared" si="2"/>
        <v>0.10291595197255575</v>
      </c>
      <c r="N5" s="48">
        <f t="shared" si="2"/>
        <v>0.13880276260314647</v>
      </c>
    </row>
    <row r="6" spans="1:15" ht="15" customHeight="1" thickTop="1" thickBot="1" x14ac:dyDescent="0.3">
      <c r="A6" s="56" t="s">
        <v>22</v>
      </c>
      <c r="B6" s="23">
        <f t="shared" ref="B6:M6" si="3">SUM(B12,B16,B20,B24,B28,B32,B36,)</f>
        <v>33387</v>
      </c>
      <c r="C6" s="23">
        <f t="shared" si="3"/>
        <v>63049</v>
      </c>
      <c r="D6" s="23">
        <f t="shared" si="3"/>
        <v>13304</v>
      </c>
      <c r="E6" s="23">
        <f t="shared" si="3"/>
        <v>7764</v>
      </c>
      <c r="F6" s="23">
        <f t="shared" si="3"/>
        <v>100783</v>
      </c>
      <c r="G6" s="23">
        <f t="shared" si="3"/>
        <v>64664</v>
      </c>
      <c r="H6" s="23">
        <f t="shared" si="3"/>
        <v>5911</v>
      </c>
      <c r="I6" s="23">
        <f t="shared" si="3"/>
        <v>7228</v>
      </c>
      <c r="J6" s="23">
        <f t="shared" si="3"/>
        <v>839</v>
      </c>
      <c r="K6" s="23">
        <f t="shared" si="3"/>
        <v>4763</v>
      </c>
      <c r="L6" s="23">
        <f t="shared" si="3"/>
        <v>1927</v>
      </c>
      <c r="M6" s="23">
        <f t="shared" si="3"/>
        <v>1166</v>
      </c>
      <c r="N6" s="23">
        <f>SUM(B6,C6,D6,E6,F6,G6,H6,I6,J6,K6,L6,M6)</f>
        <v>304785</v>
      </c>
    </row>
    <row r="7" spans="1:15" ht="45" customHeight="1" thickTop="1" x14ac:dyDescent="0.25">
      <c r="A7" s="83" t="s">
        <v>57</v>
      </c>
      <c r="B7" s="83"/>
      <c r="C7" s="83"/>
      <c r="D7" s="83"/>
      <c r="E7" s="83"/>
      <c r="F7" s="83"/>
      <c r="G7" s="83"/>
      <c r="H7" s="83"/>
      <c r="I7" s="83"/>
      <c r="J7" s="83"/>
      <c r="K7" s="83"/>
      <c r="L7" s="83"/>
      <c r="M7" s="83"/>
      <c r="N7" s="83"/>
      <c r="O7" s="12"/>
    </row>
    <row r="8" spans="1:15" ht="45" customHeight="1" thickBot="1" x14ac:dyDescent="0.3">
      <c r="A8" s="79" t="s">
        <v>23</v>
      </c>
      <c r="B8" s="79"/>
      <c r="C8" s="79"/>
      <c r="D8" s="79"/>
      <c r="E8" s="79"/>
      <c r="F8" s="79"/>
      <c r="G8" s="79"/>
      <c r="H8" s="79"/>
      <c r="I8" s="79"/>
      <c r="J8" s="79"/>
      <c r="K8" s="79"/>
      <c r="L8" s="79"/>
      <c r="M8" s="79"/>
      <c r="N8" s="79"/>
      <c r="O8" s="12"/>
    </row>
    <row r="9" spans="1:15" ht="15" customHeight="1" thickTop="1" thickBot="1" x14ac:dyDescent="0.3">
      <c r="A9" s="4" t="s">
        <v>7</v>
      </c>
      <c r="B9" s="8">
        <v>17886</v>
      </c>
      <c r="C9" s="8">
        <v>39253</v>
      </c>
      <c r="D9" s="8">
        <v>6509</v>
      </c>
      <c r="E9" s="8">
        <v>4785</v>
      </c>
      <c r="F9" s="8">
        <v>61587</v>
      </c>
      <c r="G9" s="8">
        <v>40156</v>
      </c>
      <c r="H9" s="8">
        <v>2841</v>
      </c>
      <c r="I9" s="8">
        <v>4163</v>
      </c>
      <c r="J9" s="8">
        <v>554</v>
      </c>
      <c r="K9" s="8">
        <v>3182</v>
      </c>
      <c r="L9" s="8">
        <v>224</v>
      </c>
      <c r="M9" s="8">
        <v>934</v>
      </c>
      <c r="N9" s="57">
        <f t="shared" ref="N9:N36" si="4">SUM(B9,C9,D9,E9,F9,G9,H9,I9,J9,K9,L9,M9)</f>
        <v>182074</v>
      </c>
    </row>
    <row r="10" spans="1:15" ht="15" customHeight="1" thickTop="1" thickBot="1" x14ac:dyDescent="0.3">
      <c r="A10" s="4" t="s">
        <v>8</v>
      </c>
      <c r="B10" s="5">
        <v>2558</v>
      </c>
      <c r="C10" s="5">
        <v>6828</v>
      </c>
      <c r="D10" s="5">
        <v>1239</v>
      </c>
      <c r="E10" s="5">
        <v>604</v>
      </c>
      <c r="F10" s="5">
        <v>9207</v>
      </c>
      <c r="G10" s="5">
        <v>7181</v>
      </c>
      <c r="H10" s="5">
        <v>464</v>
      </c>
      <c r="I10" s="5">
        <v>642</v>
      </c>
      <c r="J10" s="5">
        <v>66</v>
      </c>
      <c r="K10" s="5">
        <v>481</v>
      </c>
      <c r="L10" s="5">
        <v>32</v>
      </c>
      <c r="M10" s="5">
        <v>111</v>
      </c>
      <c r="N10" s="55">
        <f t="shared" si="4"/>
        <v>29413</v>
      </c>
    </row>
    <row r="11" spans="1:15" ht="15" customHeight="1" thickTop="1" thickBot="1" x14ac:dyDescent="0.3">
      <c r="A11" s="4" t="s">
        <v>9</v>
      </c>
      <c r="B11" s="5">
        <v>0</v>
      </c>
      <c r="C11" s="5">
        <v>0</v>
      </c>
      <c r="D11" s="5">
        <v>430</v>
      </c>
      <c r="E11" s="5">
        <v>0</v>
      </c>
      <c r="F11" s="5">
        <v>0</v>
      </c>
      <c r="G11" s="5">
        <v>0</v>
      </c>
      <c r="H11" s="5">
        <v>0</v>
      </c>
      <c r="I11" s="5">
        <v>0</v>
      </c>
      <c r="J11" s="5">
        <v>0</v>
      </c>
      <c r="K11" s="5">
        <v>0</v>
      </c>
      <c r="L11" s="5">
        <v>0</v>
      </c>
      <c r="M11" s="5">
        <v>0</v>
      </c>
      <c r="N11" s="55">
        <f t="shared" si="4"/>
        <v>430</v>
      </c>
    </row>
    <row r="12" spans="1:15" ht="15" customHeight="1" thickTop="1" thickBot="1" x14ac:dyDescent="0.3">
      <c r="A12" s="80" t="s">
        <v>10</v>
      </c>
      <c r="B12" s="23">
        <f>SUM(B9:B10)</f>
        <v>20444</v>
      </c>
      <c r="C12" s="23">
        <f>SUM(C9:C10)</f>
        <v>46081</v>
      </c>
      <c r="D12" s="23">
        <f>SUM(D9:D11)</f>
        <v>8178</v>
      </c>
      <c r="E12" s="23">
        <f t="shared" ref="E12:M12" si="5">SUM(E9:E10)</f>
        <v>5389</v>
      </c>
      <c r="F12" s="23">
        <f t="shared" si="5"/>
        <v>70794</v>
      </c>
      <c r="G12" s="23">
        <f t="shared" si="5"/>
        <v>47337</v>
      </c>
      <c r="H12" s="23">
        <f t="shared" si="5"/>
        <v>3305</v>
      </c>
      <c r="I12" s="23">
        <f t="shared" si="5"/>
        <v>4805</v>
      </c>
      <c r="J12" s="23">
        <f t="shared" si="5"/>
        <v>620</v>
      </c>
      <c r="K12" s="23">
        <f t="shared" si="5"/>
        <v>3663</v>
      </c>
      <c r="L12" s="23">
        <f t="shared" si="5"/>
        <v>256</v>
      </c>
      <c r="M12" s="23">
        <f t="shared" si="5"/>
        <v>1045</v>
      </c>
      <c r="N12" s="26">
        <f t="shared" si="4"/>
        <v>211917</v>
      </c>
    </row>
    <row r="13" spans="1:15" ht="15" customHeight="1" thickTop="1" thickBot="1" x14ac:dyDescent="0.3">
      <c r="A13" s="4" t="s">
        <v>24</v>
      </c>
      <c r="B13" s="5">
        <v>583</v>
      </c>
      <c r="C13" s="5">
        <v>0</v>
      </c>
      <c r="D13" s="5">
        <v>18</v>
      </c>
      <c r="E13" s="5">
        <v>16</v>
      </c>
      <c r="F13" s="5">
        <v>77</v>
      </c>
      <c r="G13" s="5">
        <v>147</v>
      </c>
      <c r="H13" s="5">
        <v>0</v>
      </c>
      <c r="I13" s="5">
        <v>0</v>
      </c>
      <c r="J13" s="5">
        <v>0</v>
      </c>
      <c r="K13" s="5">
        <v>0</v>
      </c>
      <c r="L13" s="5">
        <v>0</v>
      </c>
      <c r="M13" s="5">
        <v>0</v>
      </c>
      <c r="N13" s="55">
        <f t="shared" si="4"/>
        <v>841</v>
      </c>
    </row>
    <row r="14" spans="1:15" ht="15" customHeight="1" thickTop="1" thickBot="1" x14ac:dyDescent="0.3">
      <c r="A14" s="4" t="s">
        <v>25</v>
      </c>
      <c r="B14" s="5">
        <v>34</v>
      </c>
      <c r="C14" s="5">
        <v>0</v>
      </c>
      <c r="D14" s="5">
        <v>1</v>
      </c>
      <c r="E14" s="5">
        <v>0</v>
      </c>
      <c r="F14" s="5">
        <v>4</v>
      </c>
      <c r="G14" s="5">
        <v>21</v>
      </c>
      <c r="H14" s="5">
        <v>0</v>
      </c>
      <c r="I14" s="5">
        <v>0</v>
      </c>
      <c r="J14" s="5">
        <v>0</v>
      </c>
      <c r="K14" s="5">
        <v>0</v>
      </c>
      <c r="L14" s="5">
        <v>0</v>
      </c>
      <c r="M14" s="5">
        <v>0</v>
      </c>
      <c r="N14" s="55">
        <f t="shared" si="4"/>
        <v>60</v>
      </c>
    </row>
    <row r="15" spans="1:15" ht="15" customHeight="1" thickTop="1" thickBot="1" x14ac:dyDescent="0.3">
      <c r="A15" s="4" t="s">
        <v>26</v>
      </c>
      <c r="B15" s="5">
        <v>0</v>
      </c>
      <c r="C15" s="5">
        <v>0</v>
      </c>
      <c r="D15" s="5">
        <v>0</v>
      </c>
      <c r="E15" s="5">
        <v>0</v>
      </c>
      <c r="F15" s="5">
        <v>0</v>
      </c>
      <c r="G15" s="5">
        <v>0</v>
      </c>
      <c r="H15" s="5">
        <v>0</v>
      </c>
      <c r="I15" s="5">
        <v>0</v>
      </c>
      <c r="J15" s="5">
        <v>0</v>
      </c>
      <c r="K15" s="5">
        <v>0</v>
      </c>
      <c r="L15" s="5">
        <v>0</v>
      </c>
      <c r="M15" s="5">
        <v>0</v>
      </c>
      <c r="N15" s="55">
        <f t="shared" si="4"/>
        <v>0</v>
      </c>
    </row>
    <row r="16" spans="1:15" s="21" customFormat="1" ht="15" customHeight="1" thickTop="1" thickBot="1" x14ac:dyDescent="0.3">
      <c r="A16" s="80" t="s">
        <v>27</v>
      </c>
      <c r="B16" s="23">
        <f>SUM(B13:B14)</f>
        <v>617</v>
      </c>
      <c r="C16" s="23">
        <f>SUM(C13:C14)</f>
        <v>0</v>
      </c>
      <c r="D16" s="23">
        <f>SUM(D13:D15)</f>
        <v>19</v>
      </c>
      <c r="E16" s="23">
        <f t="shared" ref="E16:M16" si="6">SUM(E13:E14)</f>
        <v>16</v>
      </c>
      <c r="F16" s="23">
        <f t="shared" si="6"/>
        <v>81</v>
      </c>
      <c r="G16" s="23">
        <f t="shared" si="6"/>
        <v>168</v>
      </c>
      <c r="H16" s="23">
        <f t="shared" si="6"/>
        <v>0</v>
      </c>
      <c r="I16" s="23">
        <f t="shared" si="6"/>
        <v>0</v>
      </c>
      <c r="J16" s="23">
        <f t="shared" si="6"/>
        <v>0</v>
      </c>
      <c r="K16" s="23">
        <f t="shared" si="6"/>
        <v>0</v>
      </c>
      <c r="L16" s="23">
        <f t="shared" si="6"/>
        <v>0</v>
      </c>
      <c r="M16" s="23">
        <f t="shared" si="6"/>
        <v>0</v>
      </c>
      <c r="N16" s="26">
        <f t="shared" si="4"/>
        <v>901</v>
      </c>
    </row>
    <row r="17" spans="1:15" s="21" customFormat="1" ht="15" customHeight="1" thickTop="1" thickBot="1" x14ac:dyDescent="0.3">
      <c r="A17" s="4" t="s">
        <v>28</v>
      </c>
      <c r="B17" s="31">
        <v>0</v>
      </c>
      <c r="C17" s="31">
        <v>929</v>
      </c>
      <c r="D17" s="31">
        <v>0</v>
      </c>
      <c r="E17" s="31">
        <v>12</v>
      </c>
      <c r="F17" s="31">
        <v>0</v>
      </c>
      <c r="G17" s="31">
        <v>0</v>
      </c>
      <c r="H17" s="31">
        <v>1044</v>
      </c>
      <c r="I17" s="31">
        <v>0</v>
      </c>
      <c r="J17" s="31">
        <v>0</v>
      </c>
      <c r="K17" s="31">
        <v>0</v>
      </c>
      <c r="L17" s="31">
        <v>1366</v>
      </c>
      <c r="M17" s="31">
        <v>13</v>
      </c>
      <c r="N17" s="55">
        <f t="shared" si="4"/>
        <v>3364</v>
      </c>
    </row>
    <row r="18" spans="1:15" s="21" customFormat="1" ht="15" customHeight="1" thickTop="1" thickBot="1" x14ac:dyDescent="0.3">
      <c r="A18" s="4" t="s">
        <v>29</v>
      </c>
      <c r="B18" s="31">
        <v>0</v>
      </c>
      <c r="C18" s="31">
        <v>55</v>
      </c>
      <c r="D18" s="31">
        <v>0</v>
      </c>
      <c r="E18" s="31">
        <v>3</v>
      </c>
      <c r="F18" s="31">
        <v>0</v>
      </c>
      <c r="G18" s="31">
        <v>0</v>
      </c>
      <c r="H18" s="31">
        <v>79</v>
      </c>
      <c r="I18" s="31">
        <v>0</v>
      </c>
      <c r="J18" s="31">
        <v>0</v>
      </c>
      <c r="K18" s="31">
        <v>0</v>
      </c>
      <c r="L18" s="31">
        <v>116</v>
      </c>
      <c r="M18" s="31">
        <v>0</v>
      </c>
      <c r="N18" s="55">
        <f t="shared" si="4"/>
        <v>253</v>
      </c>
      <c r="O18" s="22"/>
    </row>
    <row r="19" spans="1:15" ht="15" customHeight="1" thickTop="1" thickBot="1" x14ac:dyDescent="0.3">
      <c r="A19" s="4" t="s">
        <v>30</v>
      </c>
      <c r="B19" s="31">
        <v>0</v>
      </c>
      <c r="C19" s="31">
        <v>0</v>
      </c>
      <c r="D19" s="31">
        <v>0</v>
      </c>
      <c r="E19" s="31">
        <v>0</v>
      </c>
      <c r="F19" s="31">
        <v>0</v>
      </c>
      <c r="G19" s="31">
        <v>0</v>
      </c>
      <c r="H19" s="31">
        <v>0</v>
      </c>
      <c r="I19" s="31">
        <v>0</v>
      </c>
      <c r="J19" s="31">
        <v>0</v>
      </c>
      <c r="K19" s="31">
        <v>0</v>
      </c>
      <c r="L19" s="31">
        <v>0</v>
      </c>
      <c r="M19" s="31">
        <v>0</v>
      </c>
      <c r="N19" s="55">
        <f t="shared" si="4"/>
        <v>0</v>
      </c>
    </row>
    <row r="20" spans="1:15" s="21" customFormat="1" ht="15" customHeight="1" thickTop="1" thickBot="1" x14ac:dyDescent="0.3">
      <c r="A20" s="80" t="s">
        <v>31</v>
      </c>
      <c r="B20" s="23">
        <f t="shared" ref="B20:M20" si="7">SUM(B17:B18)</f>
        <v>0</v>
      </c>
      <c r="C20" s="23">
        <f t="shared" si="7"/>
        <v>984</v>
      </c>
      <c r="D20" s="23">
        <f t="shared" si="7"/>
        <v>0</v>
      </c>
      <c r="E20" s="23">
        <f t="shared" si="7"/>
        <v>15</v>
      </c>
      <c r="F20" s="23">
        <f t="shared" si="7"/>
        <v>0</v>
      </c>
      <c r="G20" s="23">
        <f t="shared" si="7"/>
        <v>0</v>
      </c>
      <c r="H20" s="23">
        <f t="shared" si="7"/>
        <v>1123</v>
      </c>
      <c r="I20" s="23">
        <f t="shared" si="7"/>
        <v>0</v>
      </c>
      <c r="J20" s="23">
        <f t="shared" si="7"/>
        <v>0</v>
      </c>
      <c r="K20" s="23">
        <f t="shared" si="7"/>
        <v>0</v>
      </c>
      <c r="L20" s="23">
        <f t="shared" si="7"/>
        <v>1482</v>
      </c>
      <c r="M20" s="23">
        <f t="shared" si="7"/>
        <v>13</v>
      </c>
      <c r="N20" s="26">
        <f t="shared" si="4"/>
        <v>3617</v>
      </c>
    </row>
    <row r="21" spans="1:15" ht="15" customHeight="1" thickTop="1" thickBot="1" x14ac:dyDescent="0.3">
      <c r="A21" s="4" t="s">
        <v>32</v>
      </c>
      <c r="B21" s="31">
        <v>197</v>
      </c>
      <c r="C21" s="31">
        <v>0</v>
      </c>
      <c r="D21" s="31">
        <v>102</v>
      </c>
      <c r="E21" s="31">
        <v>0</v>
      </c>
      <c r="F21" s="31">
        <v>309</v>
      </c>
      <c r="G21" s="31">
        <v>149</v>
      </c>
      <c r="H21" s="31">
        <v>0</v>
      </c>
      <c r="I21" s="31">
        <v>1</v>
      </c>
      <c r="J21" s="31"/>
      <c r="K21" s="31">
        <v>15</v>
      </c>
      <c r="L21" s="31">
        <v>0</v>
      </c>
      <c r="M21" s="31">
        <v>0</v>
      </c>
      <c r="N21" s="55">
        <f t="shared" si="4"/>
        <v>773</v>
      </c>
    </row>
    <row r="22" spans="1:15" ht="15" customHeight="1" thickTop="1" thickBot="1" x14ac:dyDescent="0.3">
      <c r="A22" s="4" t="s">
        <v>33</v>
      </c>
      <c r="B22" s="31">
        <v>20</v>
      </c>
      <c r="C22" s="31">
        <v>0</v>
      </c>
      <c r="D22" s="31">
        <v>11</v>
      </c>
      <c r="E22" s="31">
        <v>0</v>
      </c>
      <c r="F22" s="31">
        <v>50</v>
      </c>
      <c r="G22" s="31">
        <v>6</v>
      </c>
      <c r="H22" s="31">
        <v>0</v>
      </c>
      <c r="I22" s="31">
        <v>0</v>
      </c>
      <c r="J22" s="31"/>
      <c r="K22" s="31">
        <v>1</v>
      </c>
      <c r="L22" s="31">
        <v>0</v>
      </c>
      <c r="M22" s="31">
        <v>0</v>
      </c>
      <c r="N22" s="55">
        <f t="shared" si="4"/>
        <v>88</v>
      </c>
    </row>
    <row r="23" spans="1:15" ht="15" customHeight="1" thickTop="1" thickBot="1" x14ac:dyDescent="0.3">
      <c r="A23" s="4" t="s">
        <v>34</v>
      </c>
      <c r="B23" s="41">
        <v>0</v>
      </c>
      <c r="C23" s="41">
        <v>0</v>
      </c>
      <c r="D23" s="44">
        <v>10</v>
      </c>
      <c r="E23" s="41">
        <v>0</v>
      </c>
      <c r="F23" s="41">
        <v>0</v>
      </c>
      <c r="G23" s="41">
        <v>0</v>
      </c>
      <c r="H23" s="41">
        <v>0</v>
      </c>
      <c r="I23" s="41">
        <v>0</v>
      </c>
      <c r="J23" s="41">
        <v>0</v>
      </c>
      <c r="K23" s="42">
        <v>0</v>
      </c>
      <c r="L23" s="41">
        <v>0</v>
      </c>
      <c r="M23" s="41">
        <v>0</v>
      </c>
      <c r="N23" s="55">
        <f t="shared" si="4"/>
        <v>10</v>
      </c>
    </row>
    <row r="24" spans="1:15" s="21" customFormat="1" ht="15" customHeight="1" thickTop="1" thickBot="1" x14ac:dyDescent="0.3">
      <c r="A24" s="80" t="s">
        <v>35</v>
      </c>
      <c r="B24" s="23">
        <f>SUM(B21:B22)</f>
        <v>217</v>
      </c>
      <c r="C24" s="23">
        <f>SUM(C21:C22)</f>
        <v>0</v>
      </c>
      <c r="D24" s="23">
        <f>SUM(D21:D23)</f>
        <v>123</v>
      </c>
      <c r="E24" s="23">
        <f t="shared" ref="E24:M24" si="8">SUM(E21:E22)</f>
        <v>0</v>
      </c>
      <c r="F24" s="23">
        <f t="shared" si="8"/>
        <v>359</v>
      </c>
      <c r="G24" s="23">
        <f t="shared" si="8"/>
        <v>155</v>
      </c>
      <c r="H24" s="23">
        <f t="shared" si="8"/>
        <v>0</v>
      </c>
      <c r="I24" s="23">
        <f t="shared" si="8"/>
        <v>1</v>
      </c>
      <c r="J24" s="23">
        <f t="shared" si="8"/>
        <v>0</v>
      </c>
      <c r="K24" s="23">
        <f t="shared" si="8"/>
        <v>16</v>
      </c>
      <c r="L24" s="23">
        <f t="shared" si="8"/>
        <v>0</v>
      </c>
      <c r="M24" s="23">
        <f t="shared" si="8"/>
        <v>0</v>
      </c>
      <c r="N24" s="26">
        <f t="shared" si="4"/>
        <v>871</v>
      </c>
    </row>
    <row r="25" spans="1:15" ht="26.45" customHeight="1" thickTop="1" thickBot="1" x14ac:dyDescent="0.3">
      <c r="A25" s="4" t="s">
        <v>37</v>
      </c>
      <c r="B25" s="5">
        <v>1800</v>
      </c>
      <c r="C25" s="5">
        <v>4310</v>
      </c>
      <c r="D25" s="5">
        <v>1560</v>
      </c>
      <c r="E25" s="5">
        <v>337</v>
      </c>
      <c r="F25" s="5">
        <v>13805</v>
      </c>
      <c r="G25" s="5">
        <v>4169</v>
      </c>
      <c r="H25" s="5">
        <v>250</v>
      </c>
      <c r="I25" s="5">
        <v>94</v>
      </c>
      <c r="J25" s="5">
        <v>25</v>
      </c>
      <c r="K25" s="5">
        <v>141</v>
      </c>
      <c r="L25" s="5">
        <v>86</v>
      </c>
      <c r="M25" s="5">
        <v>0</v>
      </c>
      <c r="N25" s="55">
        <f t="shared" si="4"/>
        <v>26577</v>
      </c>
    </row>
    <row r="26" spans="1:15" ht="27.6" customHeight="1" thickTop="1" thickBot="1" x14ac:dyDescent="0.3">
      <c r="A26" s="4" t="s">
        <v>36</v>
      </c>
      <c r="B26" s="5">
        <v>210</v>
      </c>
      <c r="C26" s="5">
        <v>170</v>
      </c>
      <c r="D26" s="5">
        <v>108</v>
      </c>
      <c r="E26" s="5">
        <v>27</v>
      </c>
      <c r="F26" s="5">
        <v>790</v>
      </c>
      <c r="G26" s="5">
        <v>172</v>
      </c>
      <c r="H26" s="5">
        <v>10</v>
      </c>
      <c r="I26" s="5">
        <v>13</v>
      </c>
      <c r="J26" s="5">
        <v>2</v>
      </c>
      <c r="K26" s="5">
        <v>53</v>
      </c>
      <c r="L26" s="5">
        <v>12</v>
      </c>
      <c r="M26" s="5">
        <v>0</v>
      </c>
      <c r="N26" s="55">
        <f t="shared" si="4"/>
        <v>1567</v>
      </c>
    </row>
    <row r="27" spans="1:15" ht="26.45" customHeight="1" thickTop="1" thickBot="1" x14ac:dyDescent="0.3">
      <c r="A27" s="4" t="s">
        <v>39</v>
      </c>
      <c r="B27" s="43">
        <v>0</v>
      </c>
      <c r="C27" s="43">
        <v>0</v>
      </c>
      <c r="D27" s="40">
        <v>273</v>
      </c>
      <c r="E27" s="43">
        <v>0</v>
      </c>
      <c r="F27" s="43">
        <v>0</v>
      </c>
      <c r="G27" s="43">
        <v>0</v>
      </c>
      <c r="H27" s="43">
        <v>0</v>
      </c>
      <c r="I27" s="43">
        <v>0</v>
      </c>
      <c r="J27" s="43">
        <v>0</v>
      </c>
      <c r="K27" s="43">
        <v>0</v>
      </c>
      <c r="L27" s="43">
        <v>0</v>
      </c>
      <c r="M27" s="43">
        <v>0</v>
      </c>
      <c r="N27" s="55">
        <f t="shared" si="4"/>
        <v>273</v>
      </c>
    </row>
    <row r="28" spans="1:15" ht="31.5" thickTop="1" thickBot="1" x14ac:dyDescent="0.3">
      <c r="A28" s="80" t="s">
        <v>38</v>
      </c>
      <c r="B28" s="23">
        <f>SUM(B25:B26)</f>
        <v>2010</v>
      </c>
      <c r="C28" s="23">
        <f>SUM(C25:C26)</f>
        <v>4480</v>
      </c>
      <c r="D28" s="23">
        <f>SUM(D25:D27)</f>
        <v>1941</v>
      </c>
      <c r="E28" s="23">
        <f t="shared" ref="E28:M28" si="9">SUM(E25:E26)</f>
        <v>364</v>
      </c>
      <c r="F28" s="23">
        <f t="shared" si="9"/>
        <v>14595</v>
      </c>
      <c r="G28" s="23">
        <f t="shared" si="9"/>
        <v>4341</v>
      </c>
      <c r="H28" s="23">
        <f t="shared" si="9"/>
        <v>260</v>
      </c>
      <c r="I28" s="23">
        <f t="shared" si="9"/>
        <v>107</v>
      </c>
      <c r="J28" s="23">
        <f t="shared" si="9"/>
        <v>27</v>
      </c>
      <c r="K28" s="23">
        <f t="shared" si="9"/>
        <v>194</v>
      </c>
      <c r="L28" s="23">
        <f t="shared" si="9"/>
        <v>98</v>
      </c>
      <c r="M28" s="23">
        <f t="shared" si="9"/>
        <v>0</v>
      </c>
      <c r="N28" s="26">
        <f t="shared" si="4"/>
        <v>28417</v>
      </c>
    </row>
    <row r="29" spans="1:15" ht="15" customHeight="1" thickTop="1" thickBot="1" x14ac:dyDescent="0.3">
      <c r="A29" s="4" t="s">
        <v>40</v>
      </c>
      <c r="B29" s="5">
        <v>3258</v>
      </c>
      <c r="C29" s="5">
        <v>718</v>
      </c>
      <c r="D29" s="5">
        <v>1044</v>
      </c>
      <c r="E29" s="5">
        <v>349</v>
      </c>
      <c r="F29" s="5">
        <v>231</v>
      </c>
      <c r="G29" s="5">
        <v>20</v>
      </c>
      <c r="H29" s="5">
        <v>563</v>
      </c>
      <c r="I29" s="5">
        <v>1268</v>
      </c>
      <c r="J29" s="5">
        <v>21</v>
      </c>
      <c r="K29" s="5">
        <v>368</v>
      </c>
      <c r="L29" s="5">
        <v>32</v>
      </c>
      <c r="M29" s="5">
        <v>61</v>
      </c>
      <c r="N29" s="55">
        <f t="shared" si="4"/>
        <v>7933</v>
      </c>
    </row>
    <row r="30" spans="1:15" ht="15" customHeight="1" thickTop="1" thickBot="1" x14ac:dyDescent="0.3">
      <c r="A30" s="4" t="s">
        <v>41</v>
      </c>
      <c r="B30" s="5">
        <v>19</v>
      </c>
      <c r="C30" s="5">
        <v>11</v>
      </c>
      <c r="D30" s="5">
        <v>5</v>
      </c>
      <c r="E30" s="5">
        <v>7</v>
      </c>
      <c r="F30" s="5">
        <v>29</v>
      </c>
      <c r="G30" s="5">
        <v>3</v>
      </c>
      <c r="H30" s="5">
        <v>8</v>
      </c>
      <c r="I30" s="5">
        <v>13</v>
      </c>
      <c r="J30" s="5">
        <v>1</v>
      </c>
      <c r="K30" s="5">
        <v>7</v>
      </c>
      <c r="L30" s="5">
        <v>1</v>
      </c>
      <c r="M30" s="5">
        <v>0</v>
      </c>
      <c r="N30" s="55">
        <f t="shared" si="4"/>
        <v>104</v>
      </c>
    </row>
    <row r="31" spans="1:15" ht="15" customHeight="1" thickTop="1" thickBot="1" x14ac:dyDescent="0.3">
      <c r="A31" s="4" t="s">
        <v>42</v>
      </c>
      <c r="B31" s="43">
        <v>0</v>
      </c>
      <c r="C31" s="43">
        <v>0</v>
      </c>
      <c r="D31" s="40">
        <v>15</v>
      </c>
      <c r="E31" s="43">
        <v>0</v>
      </c>
      <c r="F31" s="43">
        <v>0</v>
      </c>
      <c r="G31" s="43">
        <v>0</v>
      </c>
      <c r="H31" s="43">
        <v>0</v>
      </c>
      <c r="I31" s="43">
        <v>0</v>
      </c>
      <c r="J31" s="43">
        <v>0</v>
      </c>
      <c r="K31" s="43">
        <v>0</v>
      </c>
      <c r="L31" s="43">
        <v>0</v>
      </c>
      <c r="M31" s="43">
        <v>0</v>
      </c>
      <c r="N31" s="55">
        <f t="shared" si="4"/>
        <v>15</v>
      </c>
    </row>
    <row r="32" spans="1:15" ht="15" customHeight="1" thickTop="1" thickBot="1" x14ac:dyDescent="0.3">
      <c r="A32" s="80" t="s">
        <v>43</v>
      </c>
      <c r="B32" s="23">
        <f>SUM(B29:B30)</f>
        <v>3277</v>
      </c>
      <c r="C32" s="23">
        <f>SUM(C29:C30)</f>
        <v>729</v>
      </c>
      <c r="D32" s="23">
        <f>SUM(D29:D31)</f>
        <v>1064</v>
      </c>
      <c r="E32" s="23">
        <f t="shared" ref="E32:M32" si="10">SUM(E29:E30)</f>
        <v>356</v>
      </c>
      <c r="F32" s="23">
        <f t="shared" si="10"/>
        <v>260</v>
      </c>
      <c r="G32" s="23">
        <f t="shared" si="10"/>
        <v>23</v>
      </c>
      <c r="H32" s="23">
        <f t="shared" si="10"/>
        <v>571</v>
      </c>
      <c r="I32" s="23">
        <f t="shared" si="10"/>
        <v>1281</v>
      </c>
      <c r="J32" s="23">
        <f t="shared" si="10"/>
        <v>22</v>
      </c>
      <c r="K32" s="23">
        <f t="shared" si="10"/>
        <v>375</v>
      </c>
      <c r="L32" s="23">
        <f t="shared" si="10"/>
        <v>33</v>
      </c>
      <c r="M32" s="23">
        <f t="shared" si="10"/>
        <v>61</v>
      </c>
      <c r="N32" s="26">
        <f t="shared" si="4"/>
        <v>8052</v>
      </c>
    </row>
    <row r="33" spans="1:14" ht="15" customHeight="1" thickTop="1" thickBot="1" x14ac:dyDescent="0.3">
      <c r="A33" s="4" t="s">
        <v>44</v>
      </c>
      <c r="B33" s="5">
        <v>5465</v>
      </c>
      <c r="C33" s="5">
        <v>8268</v>
      </c>
      <c r="D33" s="5">
        <v>1490</v>
      </c>
      <c r="E33" s="5">
        <v>1312</v>
      </c>
      <c r="F33" s="5">
        <v>11508</v>
      </c>
      <c r="G33" s="5">
        <v>10125</v>
      </c>
      <c r="H33" s="5">
        <v>502</v>
      </c>
      <c r="I33" s="5">
        <v>792</v>
      </c>
      <c r="J33" s="5">
        <v>147</v>
      </c>
      <c r="K33" s="5">
        <v>373</v>
      </c>
      <c r="L33" s="5">
        <v>38</v>
      </c>
      <c r="M33" s="5">
        <v>38</v>
      </c>
      <c r="N33" s="55">
        <f t="shared" si="4"/>
        <v>40058</v>
      </c>
    </row>
    <row r="34" spans="1:14" ht="15" customHeight="1" thickTop="1" thickBot="1" x14ac:dyDescent="0.3">
      <c r="A34" s="4" t="s">
        <v>45</v>
      </c>
      <c r="B34" s="5">
        <v>1357</v>
      </c>
      <c r="C34" s="5">
        <v>2507</v>
      </c>
      <c r="D34" s="5">
        <v>357</v>
      </c>
      <c r="E34" s="5">
        <v>312</v>
      </c>
      <c r="F34" s="5">
        <v>3186</v>
      </c>
      <c r="G34" s="5">
        <v>2515</v>
      </c>
      <c r="H34" s="5">
        <v>150</v>
      </c>
      <c r="I34" s="5">
        <v>242</v>
      </c>
      <c r="J34" s="5">
        <v>23</v>
      </c>
      <c r="K34" s="5">
        <v>142</v>
      </c>
      <c r="L34" s="5">
        <v>20</v>
      </c>
      <c r="M34" s="5">
        <v>9</v>
      </c>
      <c r="N34" s="55">
        <f t="shared" si="4"/>
        <v>10820</v>
      </c>
    </row>
    <row r="35" spans="1:14" ht="15" customHeight="1" thickTop="1" thickBot="1" x14ac:dyDescent="0.3">
      <c r="A35" s="4" t="s">
        <v>46</v>
      </c>
      <c r="B35" s="43">
        <v>0</v>
      </c>
      <c r="C35" s="43">
        <v>0</v>
      </c>
      <c r="D35" s="40">
        <v>132</v>
      </c>
      <c r="E35" s="43">
        <v>0</v>
      </c>
      <c r="F35" s="43">
        <v>0</v>
      </c>
      <c r="G35" s="43">
        <v>0</v>
      </c>
      <c r="H35" s="43">
        <v>0</v>
      </c>
      <c r="I35" s="43">
        <v>0</v>
      </c>
      <c r="J35" s="43">
        <v>0</v>
      </c>
      <c r="K35" s="43">
        <v>0</v>
      </c>
      <c r="L35" s="43">
        <v>0</v>
      </c>
      <c r="M35" s="43">
        <v>0</v>
      </c>
      <c r="N35" s="55">
        <f t="shared" si="4"/>
        <v>132</v>
      </c>
    </row>
    <row r="36" spans="1:14" ht="15" customHeight="1" thickTop="1" thickBot="1" x14ac:dyDescent="0.3">
      <c r="A36" s="80" t="s">
        <v>47</v>
      </c>
      <c r="B36" s="23">
        <f>SUM(B33:B34)</f>
        <v>6822</v>
      </c>
      <c r="C36" s="23">
        <f>SUM(C33:C34)</f>
        <v>10775</v>
      </c>
      <c r="D36" s="23">
        <f>SUM(D33:D35)</f>
        <v>1979</v>
      </c>
      <c r="E36" s="23">
        <f>SUM(E33:E34)</f>
        <v>1624</v>
      </c>
      <c r="F36" s="23">
        <f>SUM(F33:F34)</f>
        <v>14694</v>
      </c>
      <c r="G36" s="23">
        <f t="shared" ref="G36:M36" si="11">SUM(G33:G35)</f>
        <v>12640</v>
      </c>
      <c r="H36" s="23">
        <f t="shared" si="11"/>
        <v>652</v>
      </c>
      <c r="I36" s="23">
        <f t="shared" si="11"/>
        <v>1034</v>
      </c>
      <c r="J36" s="23">
        <f t="shared" si="11"/>
        <v>170</v>
      </c>
      <c r="K36" s="23">
        <f t="shared" si="11"/>
        <v>515</v>
      </c>
      <c r="L36" s="23">
        <f t="shared" si="11"/>
        <v>58</v>
      </c>
      <c r="M36" s="23">
        <f t="shared" si="11"/>
        <v>47</v>
      </c>
      <c r="N36" s="26">
        <f t="shared" si="4"/>
        <v>51010</v>
      </c>
    </row>
    <row r="37" spans="1:14" s="12" customFormat="1" ht="15.75" thickTop="1" x14ac:dyDescent="0.25">
      <c r="A37"/>
      <c r="B37"/>
      <c r="C37"/>
      <c r="D37"/>
      <c r="E37"/>
      <c r="F37"/>
      <c r="G37"/>
      <c r="H37"/>
      <c r="I37"/>
      <c r="J37"/>
      <c r="K37"/>
      <c r="L37"/>
      <c r="M37"/>
      <c r="N37"/>
    </row>
    <row r="45" spans="1:14" ht="33" customHeight="1" x14ac:dyDescent="0.25"/>
  </sheetData>
  <mergeCells count="1">
    <mergeCell ref="A7:N7"/>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1"/>
  <sheetViews>
    <sheetView workbookViewId="0">
      <selection activeCell="A4" sqref="A4"/>
    </sheetView>
  </sheetViews>
  <sheetFormatPr defaultColWidth="11.42578125" defaultRowHeight="15" x14ac:dyDescent="0.25"/>
  <cols>
    <col min="1" max="1" width="82.42578125" style="14" customWidth="1"/>
    <col min="2" max="2" width="9.140625" style="33" bestFit="1" customWidth="1"/>
    <col min="3" max="13" width="8.7109375" customWidth="1"/>
    <col min="14" max="14" width="9.5703125" customWidth="1"/>
  </cols>
  <sheetData>
    <row r="1" spans="1:16" s="69" customFormat="1" ht="105" thickBot="1" x14ac:dyDescent="0.3">
      <c r="A1" s="68" t="s">
        <v>18</v>
      </c>
      <c r="B1" s="2" t="s">
        <v>16</v>
      </c>
      <c r="C1" s="2" t="s">
        <v>0</v>
      </c>
      <c r="D1" s="2" t="s">
        <v>1</v>
      </c>
      <c r="E1" s="2" t="s">
        <v>2</v>
      </c>
      <c r="F1" s="2" t="s">
        <v>3</v>
      </c>
      <c r="G1" s="2" t="s">
        <v>11</v>
      </c>
      <c r="H1" s="2" t="s">
        <v>12</v>
      </c>
      <c r="I1" s="2" t="s">
        <v>58</v>
      </c>
      <c r="J1" s="2" t="s">
        <v>13</v>
      </c>
      <c r="K1" s="2" t="s">
        <v>14</v>
      </c>
      <c r="L1" s="2" t="s">
        <v>15</v>
      </c>
      <c r="M1" s="2" t="s">
        <v>4</v>
      </c>
      <c r="N1" s="3" t="s">
        <v>5</v>
      </c>
    </row>
    <row r="2" spans="1:16" ht="15" customHeight="1" thickTop="1" thickBot="1" x14ac:dyDescent="0.3">
      <c r="A2" s="13" t="s">
        <v>48</v>
      </c>
      <c r="B2" s="5">
        <f>SUM(B9,B13,B17,)</f>
        <v>757</v>
      </c>
      <c r="C2" s="5">
        <f>SUM(C9,C13,C17,)</f>
        <v>907</v>
      </c>
      <c r="D2" s="5">
        <f>SUM(D9,D13,D17,)</f>
        <v>205</v>
      </c>
      <c r="E2" s="5">
        <f t="shared" ref="E2:M2" si="0">SUM(E9,E13,E17,)</f>
        <v>134</v>
      </c>
      <c r="F2" s="5">
        <f t="shared" si="0"/>
        <v>2560</v>
      </c>
      <c r="G2" s="5">
        <f t="shared" si="0"/>
        <v>2165</v>
      </c>
      <c r="H2" s="5">
        <f t="shared" si="0"/>
        <v>229</v>
      </c>
      <c r="I2" s="5">
        <f t="shared" si="0"/>
        <v>183</v>
      </c>
      <c r="J2" s="5">
        <f t="shared" si="0"/>
        <v>12</v>
      </c>
      <c r="K2" s="5">
        <f t="shared" si="0"/>
        <v>86</v>
      </c>
      <c r="L2" s="5">
        <f t="shared" si="0"/>
        <v>12</v>
      </c>
      <c r="M2" s="5">
        <f t="shared" si="0"/>
        <v>5</v>
      </c>
      <c r="N2" s="45">
        <f>SUM(B2,C2,D2,E2,F2,G2,H2,I2,J2,K2,L2,M2)</f>
        <v>7255</v>
      </c>
      <c r="O2" s="9"/>
    </row>
    <row r="3" spans="1:16" ht="15" customHeight="1" thickTop="1" thickBot="1" x14ac:dyDescent="0.3">
      <c r="A3" s="13" t="s">
        <v>82</v>
      </c>
      <c r="B3" s="5">
        <f t="shared" ref="B3:M3" si="1">SUM(B10,B14,B18)</f>
        <v>162</v>
      </c>
      <c r="C3" s="5">
        <f t="shared" si="1"/>
        <v>227</v>
      </c>
      <c r="D3" s="5">
        <f t="shared" si="1"/>
        <v>51</v>
      </c>
      <c r="E3" s="5">
        <f t="shared" si="1"/>
        <v>28</v>
      </c>
      <c r="F3" s="5">
        <f t="shared" si="1"/>
        <v>570</v>
      </c>
      <c r="G3" s="5">
        <f t="shared" si="1"/>
        <v>425</v>
      </c>
      <c r="H3" s="5">
        <f t="shared" si="1"/>
        <v>27</v>
      </c>
      <c r="I3" s="5">
        <f t="shared" si="1"/>
        <v>59</v>
      </c>
      <c r="J3" s="5">
        <f t="shared" si="1"/>
        <v>2</v>
      </c>
      <c r="K3" s="5">
        <f t="shared" si="1"/>
        <v>24</v>
      </c>
      <c r="L3" s="5">
        <f t="shared" si="1"/>
        <v>2</v>
      </c>
      <c r="M3" s="5">
        <f t="shared" si="1"/>
        <v>0</v>
      </c>
      <c r="N3" s="45">
        <f>SUM(B3,C3,D3,E3,F3,G3,H3,I3,J3,K3,L3,M3)</f>
        <v>1577</v>
      </c>
    </row>
    <row r="4" spans="1:16" ht="16.5" thickTop="1" thickBot="1" x14ac:dyDescent="0.3">
      <c r="A4" s="13" t="s">
        <v>85</v>
      </c>
      <c r="B4" s="5">
        <f>SUM(B11,B15,B19)</f>
        <v>0</v>
      </c>
      <c r="C4" s="5">
        <f t="shared" ref="C4:M4" si="2">SUM(C11,C15,C19)</f>
        <v>0</v>
      </c>
      <c r="D4" s="5">
        <f t="shared" si="2"/>
        <v>1</v>
      </c>
      <c r="E4" s="5">
        <f t="shared" si="2"/>
        <v>0</v>
      </c>
      <c r="F4" s="5">
        <f t="shared" si="2"/>
        <v>0</v>
      </c>
      <c r="G4" s="5">
        <f t="shared" si="2"/>
        <v>0</v>
      </c>
      <c r="H4" s="5">
        <f t="shared" si="2"/>
        <v>0</v>
      </c>
      <c r="I4" s="5">
        <f t="shared" si="2"/>
        <v>0</v>
      </c>
      <c r="J4" s="5">
        <f t="shared" si="2"/>
        <v>0</v>
      </c>
      <c r="K4" s="5">
        <f t="shared" si="2"/>
        <v>0</v>
      </c>
      <c r="L4" s="5">
        <f t="shared" si="2"/>
        <v>0</v>
      </c>
      <c r="M4" s="5">
        <f t="shared" si="2"/>
        <v>0</v>
      </c>
      <c r="N4" s="45">
        <f>SUM(B4,C4,D4,E4,F4,G4,H4,I4,J4,K4,L4,M4)</f>
        <v>1</v>
      </c>
    </row>
    <row r="5" spans="1:16" ht="15" customHeight="1" thickTop="1" thickBot="1" x14ac:dyDescent="0.3">
      <c r="A5" s="25" t="s">
        <v>59</v>
      </c>
      <c r="B5" s="27">
        <f>SUM(B12,B16,B20)</f>
        <v>919</v>
      </c>
      <c r="C5" s="27">
        <f>SUM(C12,C16,C20)</f>
        <v>1134</v>
      </c>
      <c r="D5" s="27">
        <f>SUM(D12,D16,D20)</f>
        <v>257</v>
      </c>
      <c r="E5" s="27">
        <f t="shared" ref="E5:M5" si="3">SUM(E12,E16,E20)</f>
        <v>162</v>
      </c>
      <c r="F5" s="27">
        <f t="shared" si="3"/>
        <v>3130</v>
      </c>
      <c r="G5" s="27">
        <f t="shared" si="3"/>
        <v>2590</v>
      </c>
      <c r="H5" s="27">
        <f t="shared" si="3"/>
        <v>256</v>
      </c>
      <c r="I5" s="27">
        <f t="shared" si="3"/>
        <v>242</v>
      </c>
      <c r="J5" s="27">
        <f t="shared" si="3"/>
        <v>14</v>
      </c>
      <c r="K5" s="27">
        <f t="shared" si="3"/>
        <v>110</v>
      </c>
      <c r="L5" s="27">
        <f t="shared" si="3"/>
        <v>14</v>
      </c>
      <c r="M5" s="27">
        <f t="shared" si="3"/>
        <v>5</v>
      </c>
      <c r="N5" s="27">
        <f>SUM(B5,C5,D5,E5,F5,G5,H5,I5,J5,K5,L5,M5)</f>
        <v>8833</v>
      </c>
    </row>
    <row r="6" spans="1:16" ht="15" customHeight="1" thickTop="1" thickBot="1" x14ac:dyDescent="0.3">
      <c r="A6" s="63" t="s">
        <v>49</v>
      </c>
      <c r="B6" s="64">
        <f t="shared" ref="B6:N6" si="4">B3/B5</f>
        <v>0.176278563656148</v>
      </c>
      <c r="C6" s="65">
        <f t="shared" si="4"/>
        <v>0.2001763668430335</v>
      </c>
      <c r="D6" s="65">
        <f t="shared" si="4"/>
        <v>0.19844357976653695</v>
      </c>
      <c r="E6" s="65">
        <f t="shared" si="4"/>
        <v>0.1728395061728395</v>
      </c>
      <c r="F6" s="65">
        <f t="shared" si="4"/>
        <v>0.18210862619808307</v>
      </c>
      <c r="G6" s="65">
        <f t="shared" si="4"/>
        <v>0.1640926640926641</v>
      </c>
      <c r="H6" s="65">
        <f t="shared" si="4"/>
        <v>0.10546875</v>
      </c>
      <c r="I6" s="65">
        <f t="shared" si="4"/>
        <v>0.24380165289256198</v>
      </c>
      <c r="J6" s="65">
        <f t="shared" si="4"/>
        <v>0.14285714285714285</v>
      </c>
      <c r="K6" s="65">
        <f t="shared" si="4"/>
        <v>0.21818181818181817</v>
      </c>
      <c r="L6" s="65">
        <f t="shared" si="4"/>
        <v>0.14285714285714285</v>
      </c>
      <c r="M6" s="65">
        <f t="shared" si="4"/>
        <v>0</v>
      </c>
      <c r="N6" s="66">
        <f t="shared" si="4"/>
        <v>0.17853503905807766</v>
      </c>
    </row>
    <row r="7" spans="1:16" s="12" customFormat="1" ht="15.75" customHeight="1" thickTop="1" thickBot="1" x14ac:dyDescent="0.3">
      <c r="A7" s="59"/>
      <c r="B7" s="60"/>
      <c r="C7" s="61"/>
      <c r="D7" s="61"/>
      <c r="E7" s="61"/>
      <c r="F7" s="61"/>
      <c r="G7" s="61"/>
      <c r="H7" s="61"/>
      <c r="I7" s="61"/>
      <c r="J7" s="61"/>
      <c r="K7" s="61"/>
      <c r="L7" s="61"/>
      <c r="M7" s="61"/>
      <c r="N7" s="62"/>
    </row>
    <row r="8" spans="1:16" s="69" customFormat="1" ht="45" customHeight="1" thickTop="1" thickBot="1" x14ac:dyDescent="0.3">
      <c r="A8" s="70" t="s">
        <v>50</v>
      </c>
      <c r="B8" s="71"/>
      <c r="C8" s="71"/>
      <c r="D8" s="71"/>
      <c r="E8" s="71"/>
      <c r="F8" s="71"/>
      <c r="G8" s="71"/>
      <c r="H8" s="71"/>
      <c r="I8" s="71"/>
      <c r="J8" s="71"/>
      <c r="K8" s="71"/>
      <c r="L8" s="71"/>
      <c r="M8" s="71"/>
      <c r="N8" s="72"/>
    </row>
    <row r="9" spans="1:16" ht="15" customHeight="1" thickTop="1" thickBot="1" x14ac:dyDescent="0.3">
      <c r="A9" s="13" t="s">
        <v>60</v>
      </c>
      <c r="B9" s="36">
        <v>455</v>
      </c>
      <c r="C9" s="36">
        <v>612</v>
      </c>
      <c r="D9" s="36">
        <v>132</v>
      </c>
      <c r="E9" s="36">
        <v>84</v>
      </c>
      <c r="F9" s="36">
        <v>1677</v>
      </c>
      <c r="G9" s="36">
        <v>1843</v>
      </c>
      <c r="H9" s="36">
        <v>103</v>
      </c>
      <c r="I9" s="36">
        <v>135</v>
      </c>
      <c r="J9" s="36">
        <v>12</v>
      </c>
      <c r="K9" s="36">
        <v>62</v>
      </c>
      <c r="L9" s="36">
        <v>6</v>
      </c>
      <c r="M9" s="36">
        <v>3</v>
      </c>
      <c r="N9" s="45">
        <f t="shared" ref="N9:N20" si="5">SUM(B9:M9)</f>
        <v>5124</v>
      </c>
    </row>
    <row r="10" spans="1:16" ht="15" customHeight="1" thickTop="1" thickBot="1" x14ac:dyDescent="0.3">
      <c r="A10" s="13" t="s">
        <v>61</v>
      </c>
      <c r="B10" s="36">
        <v>108</v>
      </c>
      <c r="C10" s="36">
        <v>164</v>
      </c>
      <c r="D10" s="36">
        <v>37</v>
      </c>
      <c r="E10" s="36">
        <v>20</v>
      </c>
      <c r="F10" s="36">
        <v>395</v>
      </c>
      <c r="G10" s="36">
        <v>347</v>
      </c>
      <c r="H10" s="36">
        <v>19</v>
      </c>
      <c r="I10" s="36">
        <v>52</v>
      </c>
      <c r="J10" s="36">
        <v>2</v>
      </c>
      <c r="K10" s="36">
        <v>20</v>
      </c>
      <c r="L10" s="36">
        <v>1</v>
      </c>
      <c r="M10" s="36">
        <v>0</v>
      </c>
      <c r="N10" s="45">
        <f>SUM(B10:M10)</f>
        <v>1165</v>
      </c>
    </row>
    <row r="11" spans="1:16" ht="16.5" thickTop="1" thickBot="1" x14ac:dyDescent="0.3">
      <c r="A11" s="13" t="s">
        <v>78</v>
      </c>
      <c r="B11" s="36">
        <v>0</v>
      </c>
      <c r="C11" s="36">
        <v>0</v>
      </c>
      <c r="D11" s="36">
        <v>1</v>
      </c>
      <c r="E11" s="36">
        <v>0</v>
      </c>
      <c r="F11" s="36"/>
      <c r="G11" s="36">
        <v>0</v>
      </c>
      <c r="H11" s="36">
        <v>0</v>
      </c>
      <c r="I11" s="36">
        <v>0</v>
      </c>
      <c r="J11" s="36">
        <v>0</v>
      </c>
      <c r="K11" s="36">
        <v>0</v>
      </c>
      <c r="L11" s="36">
        <v>0</v>
      </c>
      <c r="M11" s="36">
        <v>0</v>
      </c>
      <c r="N11" s="45">
        <f>SUM(B11:M11)</f>
        <v>1</v>
      </c>
    </row>
    <row r="12" spans="1:16" ht="15" customHeight="1" thickTop="1" thickBot="1" x14ac:dyDescent="0.3">
      <c r="A12" s="25" t="s">
        <v>62</v>
      </c>
      <c r="B12" s="34">
        <f>SUM(B9:B10)</f>
        <v>563</v>
      </c>
      <c r="C12" s="34">
        <f>SUM(C9:C10)</f>
        <v>776</v>
      </c>
      <c r="D12" s="34">
        <f>SUM(D9:D11)</f>
        <v>170</v>
      </c>
      <c r="E12" s="34">
        <f t="shared" ref="E12:M12" si="6">SUM(E9:E10)</f>
        <v>104</v>
      </c>
      <c r="F12" s="34">
        <f t="shared" si="6"/>
        <v>2072</v>
      </c>
      <c r="G12" s="34">
        <f t="shared" si="6"/>
        <v>2190</v>
      </c>
      <c r="H12" s="34">
        <f t="shared" si="6"/>
        <v>122</v>
      </c>
      <c r="I12" s="34">
        <f t="shared" si="6"/>
        <v>187</v>
      </c>
      <c r="J12" s="34">
        <f t="shared" si="6"/>
        <v>14</v>
      </c>
      <c r="K12" s="34">
        <f t="shared" si="6"/>
        <v>82</v>
      </c>
      <c r="L12" s="34">
        <f t="shared" si="6"/>
        <v>7</v>
      </c>
      <c r="M12" s="34">
        <f t="shared" si="6"/>
        <v>3</v>
      </c>
      <c r="N12" s="27">
        <f t="shared" si="5"/>
        <v>6290</v>
      </c>
    </row>
    <row r="13" spans="1:16" ht="15" customHeight="1" thickTop="1" thickBot="1" x14ac:dyDescent="0.3">
      <c r="A13" s="13" t="s">
        <v>63</v>
      </c>
      <c r="B13" s="37">
        <v>263</v>
      </c>
      <c r="C13" s="36">
        <v>295</v>
      </c>
      <c r="D13" s="36">
        <v>73</v>
      </c>
      <c r="E13" s="35">
        <v>50</v>
      </c>
      <c r="F13" s="35">
        <v>858</v>
      </c>
      <c r="G13" s="35">
        <v>306</v>
      </c>
      <c r="H13" s="35">
        <v>6</v>
      </c>
      <c r="I13" s="35">
        <v>31</v>
      </c>
      <c r="J13" s="36">
        <v>0</v>
      </c>
      <c r="K13" s="35">
        <v>24</v>
      </c>
      <c r="L13" s="35">
        <v>6</v>
      </c>
      <c r="M13" s="35">
        <v>2</v>
      </c>
      <c r="N13" s="58">
        <f t="shared" si="5"/>
        <v>1914</v>
      </c>
      <c r="P13" s="10"/>
    </row>
    <row r="14" spans="1:16" ht="15" customHeight="1" thickTop="1" thickBot="1" x14ac:dyDescent="0.3">
      <c r="A14" s="13" t="s">
        <v>64</v>
      </c>
      <c r="B14" s="37">
        <v>44</v>
      </c>
      <c r="C14" s="36">
        <v>63</v>
      </c>
      <c r="D14" s="36">
        <v>14</v>
      </c>
      <c r="E14" s="38">
        <v>8</v>
      </c>
      <c r="F14" s="36">
        <v>173</v>
      </c>
      <c r="G14" s="36">
        <v>73</v>
      </c>
      <c r="H14" s="36">
        <v>1</v>
      </c>
      <c r="I14" s="36">
        <v>4</v>
      </c>
      <c r="J14" s="36">
        <v>0</v>
      </c>
      <c r="K14" s="36">
        <v>4</v>
      </c>
      <c r="L14" s="36">
        <v>1</v>
      </c>
      <c r="M14" s="36">
        <v>0</v>
      </c>
      <c r="N14" s="58">
        <f>SUM(B14:M14)</f>
        <v>385</v>
      </c>
      <c r="P14" s="9"/>
    </row>
    <row r="15" spans="1:16" ht="16.5" thickTop="1" thickBot="1" x14ac:dyDescent="0.3">
      <c r="A15" s="13" t="s">
        <v>83</v>
      </c>
      <c r="B15" s="37">
        <v>0</v>
      </c>
      <c r="C15" s="37">
        <v>0</v>
      </c>
      <c r="D15" s="37">
        <v>0</v>
      </c>
      <c r="E15" s="37">
        <v>0</v>
      </c>
      <c r="F15" s="37">
        <v>0</v>
      </c>
      <c r="G15" s="37">
        <v>0</v>
      </c>
      <c r="H15" s="37">
        <v>0</v>
      </c>
      <c r="I15" s="37">
        <v>0</v>
      </c>
      <c r="J15" s="37">
        <v>0</v>
      </c>
      <c r="K15" s="81">
        <v>0</v>
      </c>
      <c r="L15" s="81">
        <v>0</v>
      </c>
      <c r="M15" s="81">
        <v>0</v>
      </c>
      <c r="N15" s="58">
        <f>SUM(B15:M15)</f>
        <v>0</v>
      </c>
    </row>
    <row r="16" spans="1:16" ht="15" customHeight="1" thickTop="1" thickBot="1" x14ac:dyDescent="0.3">
      <c r="A16" s="25" t="s">
        <v>65</v>
      </c>
      <c r="B16" s="34">
        <f>SUM(B13:B14)</f>
        <v>307</v>
      </c>
      <c r="C16" s="34">
        <f>SUM(C13:C14)</f>
        <v>358</v>
      </c>
      <c r="D16" s="34">
        <f>SUM(D13:D15)</f>
        <v>87</v>
      </c>
      <c r="E16" s="34">
        <f t="shared" ref="E16:M16" si="7">SUM(E13:E14)</f>
        <v>58</v>
      </c>
      <c r="F16" s="34">
        <f t="shared" si="7"/>
        <v>1031</v>
      </c>
      <c r="G16" s="34">
        <f t="shared" si="7"/>
        <v>379</v>
      </c>
      <c r="H16" s="34">
        <f t="shared" si="7"/>
        <v>7</v>
      </c>
      <c r="I16" s="34">
        <f t="shared" si="7"/>
        <v>35</v>
      </c>
      <c r="J16" s="34">
        <f t="shared" si="7"/>
        <v>0</v>
      </c>
      <c r="K16" s="34">
        <f t="shared" si="7"/>
        <v>28</v>
      </c>
      <c r="L16" s="34">
        <f t="shared" si="7"/>
        <v>7</v>
      </c>
      <c r="M16" s="34">
        <f t="shared" si="7"/>
        <v>2</v>
      </c>
      <c r="N16" s="46">
        <f t="shared" si="5"/>
        <v>2299</v>
      </c>
      <c r="P16" s="11"/>
    </row>
    <row r="17" spans="1:19" ht="15" customHeight="1" thickTop="1" thickBot="1" x14ac:dyDescent="0.3">
      <c r="A17" s="13" t="s">
        <v>66</v>
      </c>
      <c r="B17" s="36">
        <v>39</v>
      </c>
      <c r="C17" s="36">
        <v>0</v>
      </c>
      <c r="D17" s="36">
        <v>0</v>
      </c>
      <c r="E17" s="36">
        <v>0</v>
      </c>
      <c r="F17" s="36">
        <v>25</v>
      </c>
      <c r="G17" s="36">
        <v>16</v>
      </c>
      <c r="H17" s="36">
        <v>120</v>
      </c>
      <c r="I17" s="36">
        <v>17</v>
      </c>
      <c r="J17" s="36">
        <v>0</v>
      </c>
      <c r="K17" s="36">
        <v>0</v>
      </c>
      <c r="L17" s="36">
        <v>0</v>
      </c>
      <c r="M17" s="36">
        <v>0</v>
      </c>
      <c r="N17" s="58">
        <f t="shared" si="5"/>
        <v>217</v>
      </c>
      <c r="P17" s="9"/>
      <c r="S17" s="28"/>
    </row>
    <row r="18" spans="1:19" ht="15" customHeight="1" thickTop="1" thickBot="1" x14ac:dyDescent="0.3">
      <c r="A18" s="13" t="s">
        <v>67</v>
      </c>
      <c r="B18" s="36">
        <v>10</v>
      </c>
      <c r="C18" s="36">
        <v>0</v>
      </c>
      <c r="D18" s="36">
        <v>0</v>
      </c>
      <c r="E18" s="36">
        <v>0</v>
      </c>
      <c r="F18" s="36">
        <v>2</v>
      </c>
      <c r="G18" s="36">
        <v>5</v>
      </c>
      <c r="H18" s="36">
        <v>7</v>
      </c>
      <c r="I18" s="36">
        <v>3</v>
      </c>
      <c r="J18" s="36">
        <v>0</v>
      </c>
      <c r="K18" s="36">
        <v>0</v>
      </c>
      <c r="L18" s="36">
        <v>0</v>
      </c>
      <c r="M18" s="36">
        <v>0</v>
      </c>
      <c r="N18" s="58">
        <f>SUM(B18:M18)</f>
        <v>27</v>
      </c>
      <c r="P18" s="9"/>
    </row>
    <row r="19" spans="1:19" ht="16.5" thickTop="1" thickBot="1" x14ac:dyDescent="0.3">
      <c r="A19" s="13" t="s">
        <v>84</v>
      </c>
      <c r="B19" s="81">
        <v>0</v>
      </c>
      <c r="C19" s="81">
        <v>0</v>
      </c>
      <c r="D19" s="81">
        <v>0</v>
      </c>
      <c r="E19" s="81">
        <v>0</v>
      </c>
      <c r="F19" s="81">
        <v>0</v>
      </c>
      <c r="G19" s="81">
        <v>0</v>
      </c>
      <c r="H19" s="81">
        <v>0</v>
      </c>
      <c r="I19" s="81">
        <v>0</v>
      </c>
      <c r="J19" s="81">
        <v>0</v>
      </c>
      <c r="K19" s="81">
        <v>0</v>
      </c>
      <c r="L19" s="81">
        <v>0</v>
      </c>
      <c r="M19" s="81">
        <v>0</v>
      </c>
      <c r="N19" s="58">
        <f>SUM(B19:M19)</f>
        <v>0</v>
      </c>
    </row>
    <row r="20" spans="1:19" s="21" customFormat="1" ht="15" customHeight="1" thickTop="1" thickBot="1" x14ac:dyDescent="0.3">
      <c r="A20" s="25" t="s">
        <v>68</v>
      </c>
      <c r="B20" s="34">
        <f>SUM(B17:B18)</f>
        <v>49</v>
      </c>
      <c r="C20" s="34">
        <f>SUM(C17:C18)</f>
        <v>0</v>
      </c>
      <c r="D20" s="34">
        <f>SUM(D17:D19)</f>
        <v>0</v>
      </c>
      <c r="E20" s="34">
        <f t="shared" ref="E20:M20" si="8">SUM(E17:E18)</f>
        <v>0</v>
      </c>
      <c r="F20" s="34">
        <f t="shared" si="8"/>
        <v>27</v>
      </c>
      <c r="G20" s="34">
        <f t="shared" si="8"/>
        <v>21</v>
      </c>
      <c r="H20" s="34">
        <f t="shared" si="8"/>
        <v>127</v>
      </c>
      <c r="I20" s="34">
        <f t="shared" si="8"/>
        <v>20</v>
      </c>
      <c r="J20" s="34">
        <f t="shared" si="8"/>
        <v>0</v>
      </c>
      <c r="K20" s="34">
        <f t="shared" si="8"/>
        <v>0</v>
      </c>
      <c r="L20" s="34">
        <f t="shared" si="8"/>
        <v>0</v>
      </c>
      <c r="M20" s="34">
        <f t="shared" si="8"/>
        <v>0</v>
      </c>
      <c r="N20" s="30">
        <f t="shared" si="5"/>
        <v>244</v>
      </c>
      <c r="P20" s="32"/>
    </row>
    <row r="21" spans="1:19" s="12" customFormat="1" ht="15" customHeight="1" thickTop="1" x14ac:dyDescent="0.25">
      <c r="A21" s="51" t="s">
        <v>69</v>
      </c>
      <c r="B21" s="52"/>
      <c r="C21" s="52"/>
      <c r="D21" s="52"/>
      <c r="E21" s="52"/>
      <c r="F21" s="52"/>
      <c r="G21" s="52"/>
      <c r="H21" s="52"/>
      <c r="I21" s="52"/>
      <c r="J21" s="52"/>
      <c r="K21" s="52"/>
      <c r="L21" s="52"/>
      <c r="M21" s="52"/>
      <c r="N21" s="53"/>
      <c r="P21" s="54"/>
    </row>
    <row r="22" spans="1:19" ht="15" customHeight="1" x14ac:dyDescent="0.25">
      <c r="C22" s="16"/>
      <c r="D22" s="16"/>
      <c r="E22" s="16"/>
      <c r="F22" s="16"/>
      <c r="G22" s="16"/>
      <c r="H22" s="16"/>
      <c r="I22" s="16"/>
      <c r="J22" s="16"/>
      <c r="K22" s="16"/>
      <c r="L22" s="16"/>
      <c r="M22" s="16"/>
      <c r="N22" s="16"/>
    </row>
    <row r="23" spans="1:19" ht="15" customHeight="1" x14ac:dyDescent="0.25">
      <c r="A23" s="14" t="s">
        <v>70</v>
      </c>
      <c r="C23" s="17"/>
      <c r="D23" s="17"/>
      <c r="E23" s="17"/>
      <c r="F23" s="17"/>
      <c r="G23" s="17"/>
      <c r="H23" s="17"/>
      <c r="I23" s="17"/>
      <c r="J23" s="17"/>
      <c r="K23" s="17"/>
      <c r="L23" s="17"/>
      <c r="M23" s="17"/>
      <c r="N23" s="17"/>
    </row>
    <row r="24" spans="1:19" ht="52.5" customHeight="1" thickBot="1" x14ac:dyDescent="0.3">
      <c r="H24" s="85" t="s">
        <v>71</v>
      </c>
      <c r="I24" s="86"/>
      <c r="J24" s="86"/>
    </row>
    <row r="25" spans="1:19" ht="15" customHeight="1" thickBot="1" x14ac:dyDescent="0.3">
      <c r="H25" s="49" t="s">
        <v>6</v>
      </c>
      <c r="I25" s="87" t="s">
        <v>18</v>
      </c>
      <c r="J25" s="87"/>
    </row>
    <row r="26" spans="1:19" ht="15" customHeight="1" thickBot="1" x14ac:dyDescent="0.3">
      <c r="H26" s="50">
        <v>2014</v>
      </c>
      <c r="I26" s="84">
        <v>0.17</v>
      </c>
      <c r="J26" s="84"/>
    </row>
    <row r="27" spans="1:19" ht="15" customHeight="1" thickBot="1" x14ac:dyDescent="0.3">
      <c r="H27" s="50">
        <v>2015</v>
      </c>
      <c r="I27" s="84">
        <v>0.16800000000000001</v>
      </c>
      <c r="J27" s="84"/>
    </row>
    <row r="28" spans="1:19" ht="15" customHeight="1" thickBot="1" x14ac:dyDescent="0.3">
      <c r="H28" s="50">
        <v>2016</v>
      </c>
      <c r="I28" s="84">
        <v>0.17199999999999999</v>
      </c>
      <c r="J28" s="84"/>
    </row>
    <row r="29" spans="1:19" ht="15" customHeight="1" thickBot="1" x14ac:dyDescent="0.3">
      <c r="H29" s="50">
        <v>2017</v>
      </c>
      <c r="I29" s="84">
        <v>0.18</v>
      </c>
      <c r="J29" s="84"/>
    </row>
    <row r="30" spans="1:19" ht="15" customHeight="1" thickBot="1" x14ac:dyDescent="0.3">
      <c r="H30" s="50">
        <v>2018</v>
      </c>
      <c r="I30" s="84">
        <v>0.18099999999999999</v>
      </c>
      <c r="J30" s="84"/>
    </row>
    <row r="31" spans="1:19" ht="15.75" thickBot="1" x14ac:dyDescent="0.3">
      <c r="H31" s="50">
        <v>2019</v>
      </c>
      <c r="I31" s="84">
        <f>N3/N5</f>
        <v>0.17853503905807766</v>
      </c>
      <c r="J31" s="84"/>
    </row>
  </sheetData>
  <mergeCells count="8">
    <mergeCell ref="I30:J30"/>
    <mergeCell ref="I31:J31"/>
    <mergeCell ref="H24:J24"/>
    <mergeCell ref="I25:J25"/>
    <mergeCell ref="I26:J26"/>
    <mergeCell ref="I27:J27"/>
    <mergeCell ref="I28:J28"/>
    <mergeCell ref="I29:J29"/>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
  <sheetViews>
    <sheetView zoomScale="110" zoomScaleNormal="110" workbookViewId="0">
      <selection activeCell="I5" sqref="I5"/>
    </sheetView>
  </sheetViews>
  <sheetFormatPr defaultColWidth="9.140625" defaultRowHeight="15" x14ac:dyDescent="0.25"/>
  <cols>
    <col min="1" max="1" width="11.5703125" bestFit="1" customWidth="1"/>
    <col min="2" max="2" width="12" bestFit="1" customWidth="1"/>
    <col min="3" max="3" width="22.28515625" customWidth="1"/>
    <col min="4" max="8" width="8.7109375" customWidth="1"/>
    <col min="9" max="9" width="10" customWidth="1"/>
    <col min="10"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9" ht="23.25" customHeight="1" thickBot="1" x14ac:dyDescent="0.3">
      <c r="A1" s="88" t="s">
        <v>72</v>
      </c>
      <c r="B1" s="89"/>
      <c r="C1" s="90"/>
      <c r="D1" s="67">
        <v>2014</v>
      </c>
      <c r="E1" s="67">
        <v>2015</v>
      </c>
      <c r="F1" s="67">
        <v>2016</v>
      </c>
      <c r="G1" s="67">
        <v>2017</v>
      </c>
      <c r="H1" s="67">
        <v>2018</v>
      </c>
      <c r="I1" s="67">
        <v>2019</v>
      </c>
    </row>
    <row r="2" spans="1:9" ht="15" customHeight="1" thickTop="1" thickBot="1" x14ac:dyDescent="0.3">
      <c r="A2" s="91" t="s">
        <v>59</v>
      </c>
      <c r="B2" s="92"/>
      <c r="C2" s="93"/>
      <c r="D2" s="18">
        <f>SUM(D3:D4)</f>
        <v>8645</v>
      </c>
      <c r="E2" s="18">
        <f>SUM(E3:E4)</f>
        <v>9805</v>
      </c>
      <c r="F2" s="18">
        <f>SUM(F3:F4)</f>
        <v>8618</v>
      </c>
      <c r="G2" s="18">
        <f>SUM(G3:G4)</f>
        <v>9862</v>
      </c>
      <c r="H2" s="18">
        <f>SUM(H3:H4)</f>
        <v>7825</v>
      </c>
      <c r="I2" s="18">
        <f>('30 en 30'!N5)</f>
        <v>8833</v>
      </c>
    </row>
    <row r="3" spans="1:9" ht="15" customHeight="1" thickTop="1" thickBot="1" x14ac:dyDescent="0.3">
      <c r="A3" s="91" t="s">
        <v>73</v>
      </c>
      <c r="B3" s="92"/>
      <c r="C3" s="93"/>
      <c r="D3" s="18">
        <v>7175</v>
      </c>
      <c r="E3" s="18">
        <v>8153</v>
      </c>
      <c r="F3" s="18">
        <v>7136</v>
      </c>
      <c r="G3" s="19">
        <v>8089</v>
      </c>
      <c r="H3" s="18">
        <v>6411</v>
      </c>
      <c r="I3" s="18">
        <f>('30 en 30'!N2)</f>
        <v>7255</v>
      </c>
    </row>
    <row r="4" spans="1:9" ht="15" customHeight="1" thickTop="1" thickBot="1" x14ac:dyDescent="0.3">
      <c r="A4" s="94" t="s">
        <v>74</v>
      </c>
      <c r="B4" s="95"/>
      <c r="C4" s="96"/>
      <c r="D4" s="20">
        <v>1470</v>
      </c>
      <c r="E4" s="20">
        <v>1652</v>
      </c>
      <c r="F4" s="20">
        <v>1482</v>
      </c>
      <c r="G4" s="73">
        <v>1773</v>
      </c>
      <c r="H4" s="20">
        <v>1414</v>
      </c>
      <c r="I4" s="20">
        <f>('30 en 30'!N3)</f>
        <v>1577</v>
      </c>
    </row>
    <row r="5" spans="1:9" ht="16.5" thickTop="1" thickBot="1" x14ac:dyDescent="0.3">
      <c r="A5" s="91" t="s">
        <v>79</v>
      </c>
      <c r="B5" s="92"/>
      <c r="C5" s="93"/>
      <c r="D5" s="20">
        <v>0</v>
      </c>
      <c r="E5" s="20">
        <v>0</v>
      </c>
      <c r="F5" s="20">
        <v>0</v>
      </c>
      <c r="G5" s="20">
        <v>0</v>
      </c>
      <c r="H5" s="20">
        <v>0</v>
      </c>
      <c r="I5" s="20">
        <v>1</v>
      </c>
    </row>
    <row r="6" spans="1:9" ht="15" customHeight="1" thickTop="1" x14ac:dyDescent="0.25">
      <c r="A6" s="75" t="s">
        <v>75</v>
      </c>
      <c r="B6" s="76"/>
      <c r="C6" s="77"/>
      <c r="D6" s="77">
        <f t="shared" ref="D6:I6" si="0">D4/D2</f>
        <v>0.17004048582995951</v>
      </c>
      <c r="E6" s="77">
        <f t="shared" si="0"/>
        <v>0.16848546659867414</v>
      </c>
      <c r="F6" s="77">
        <f t="shared" si="0"/>
        <v>0.17196565328382454</v>
      </c>
      <c r="G6" s="77">
        <f t="shared" si="0"/>
        <v>0.17978097748935307</v>
      </c>
      <c r="H6" s="77">
        <f t="shared" si="0"/>
        <v>0.18070287539936103</v>
      </c>
      <c r="I6" s="78">
        <f t="shared" si="0"/>
        <v>0.17853503905807766</v>
      </c>
    </row>
    <row r="7" spans="1:9" x14ac:dyDescent="0.25">
      <c r="B7" s="74"/>
    </row>
  </sheetData>
  <mergeCells count="5">
    <mergeCell ref="A1:C1"/>
    <mergeCell ref="A2:C2"/>
    <mergeCell ref="A3:C3"/>
    <mergeCell ref="A4:C4"/>
    <mergeCell ref="A5:C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4C30-1922-46FC-90FB-0AFA1A4905C1}">
  <dimension ref="A1:I6"/>
  <sheetViews>
    <sheetView workbookViewId="0">
      <selection activeCell="J4" sqref="J4"/>
    </sheetView>
  </sheetViews>
  <sheetFormatPr defaultRowHeight="15" x14ac:dyDescent="0.25"/>
  <cols>
    <col min="1" max="1" width="11.5703125" bestFit="1" customWidth="1"/>
    <col min="2" max="2" width="12" bestFit="1" customWidth="1"/>
    <col min="3" max="3" width="22.28515625" customWidth="1"/>
    <col min="4" max="8" width="8.7109375" customWidth="1"/>
    <col min="9" max="9" width="10" customWidth="1"/>
    <col min="10"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9" ht="23.25" customHeight="1" thickBot="1" x14ac:dyDescent="0.3">
      <c r="A1" s="88" t="s">
        <v>44</v>
      </c>
      <c r="B1" s="89"/>
      <c r="C1" s="90"/>
      <c r="D1" s="67">
        <v>2014</v>
      </c>
      <c r="E1" s="67">
        <v>2015</v>
      </c>
      <c r="F1" s="67">
        <v>2016</v>
      </c>
      <c r="G1" s="67">
        <v>2017</v>
      </c>
      <c r="H1" s="67">
        <v>2018</v>
      </c>
      <c r="I1" s="67">
        <v>2019</v>
      </c>
    </row>
    <row r="2" spans="1:9" ht="15" customHeight="1" thickTop="1" thickBot="1" x14ac:dyDescent="0.3">
      <c r="A2" s="91" t="s">
        <v>47</v>
      </c>
      <c r="B2" s="92"/>
      <c r="C2" s="93"/>
      <c r="D2" s="18">
        <f t="shared" ref="D2:G2" si="0">SUM(D3:D5)</f>
        <v>44689</v>
      </c>
      <c r="E2" s="18">
        <f t="shared" si="0"/>
        <v>47001</v>
      </c>
      <c r="F2" s="18">
        <f t="shared" si="0"/>
        <v>47374</v>
      </c>
      <c r="G2" s="18">
        <f t="shared" si="0"/>
        <v>49229</v>
      </c>
      <c r="H2" s="18">
        <f>SUM(H3:H5)</f>
        <v>52268</v>
      </c>
      <c r="I2" s="18">
        <f>SUM(I3:I5)</f>
        <v>51010</v>
      </c>
    </row>
    <row r="3" spans="1:9" ht="15" customHeight="1" thickTop="1" thickBot="1" x14ac:dyDescent="0.3">
      <c r="A3" s="91" t="s">
        <v>44</v>
      </c>
      <c r="B3" s="92" t="s">
        <v>44</v>
      </c>
      <c r="C3" s="93" t="s">
        <v>44</v>
      </c>
      <c r="D3" s="18">
        <v>35954</v>
      </c>
      <c r="E3" s="18">
        <v>37719</v>
      </c>
      <c r="F3" s="18">
        <v>37811</v>
      </c>
      <c r="G3" s="19">
        <v>39211</v>
      </c>
      <c r="H3" s="18">
        <v>41501</v>
      </c>
      <c r="I3" s="18">
        <f>'[1]Membership (Table 1)'!N33</f>
        <v>40058</v>
      </c>
    </row>
    <row r="4" spans="1:9" ht="15" customHeight="1" thickTop="1" thickBot="1" x14ac:dyDescent="0.3">
      <c r="A4" s="91" t="s">
        <v>45</v>
      </c>
      <c r="B4" s="92" t="s">
        <v>45</v>
      </c>
      <c r="C4" s="93" t="s">
        <v>45</v>
      </c>
      <c r="D4" s="20">
        <v>8735</v>
      </c>
      <c r="E4" s="20">
        <v>9282</v>
      </c>
      <c r="F4" s="20">
        <v>9563</v>
      </c>
      <c r="G4" s="73">
        <v>10018</v>
      </c>
      <c r="H4" s="20">
        <v>10767</v>
      </c>
      <c r="I4" s="20">
        <v>10820</v>
      </c>
    </row>
    <row r="5" spans="1:9" ht="15.75" customHeight="1" thickTop="1" x14ac:dyDescent="0.25">
      <c r="A5" s="97" t="s">
        <v>46</v>
      </c>
      <c r="B5" s="98" t="s">
        <v>46</v>
      </c>
      <c r="C5" s="99" t="s">
        <v>46</v>
      </c>
      <c r="D5" s="20">
        <v>0</v>
      </c>
      <c r="E5" s="20">
        <v>0</v>
      </c>
      <c r="F5" s="20">
        <v>0</v>
      </c>
      <c r="G5" s="20">
        <v>0</v>
      </c>
      <c r="H5" s="20">
        <v>0</v>
      </c>
      <c r="I5" s="20">
        <f>'[1]Membership (Table 1)'!N35</f>
        <v>132</v>
      </c>
    </row>
    <row r="6" spans="1:9" ht="15" customHeight="1" x14ac:dyDescent="0.25">
      <c r="A6" s="75" t="s">
        <v>81</v>
      </c>
      <c r="B6" s="76"/>
      <c r="C6" s="77"/>
      <c r="D6" s="77">
        <f t="shared" ref="D6:H6" si="1">D4/D2</f>
        <v>0.19546197050728367</v>
      </c>
      <c r="E6" s="77">
        <f t="shared" si="1"/>
        <v>0.19748515989021509</v>
      </c>
      <c r="F6" s="77">
        <f t="shared" si="1"/>
        <v>0.20186178072360367</v>
      </c>
      <c r="G6" s="77">
        <f t="shared" si="1"/>
        <v>0.20349793820715431</v>
      </c>
      <c r="H6" s="77">
        <f t="shared" si="1"/>
        <v>0.20599602050968088</v>
      </c>
      <c r="I6" s="78">
        <f>I4/I2</f>
        <v>0.21211527151538914</v>
      </c>
    </row>
  </sheetData>
  <mergeCells count="5">
    <mergeCell ref="A1:C1"/>
    <mergeCell ref="A2:C2"/>
    <mergeCell ref="A3:C3"/>
    <mergeCell ref="A4:C4"/>
    <mergeCell ref="A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
  <sheetViews>
    <sheetView workbookViewId="0">
      <selection activeCell="I18" sqref="I18"/>
    </sheetView>
  </sheetViews>
  <sheetFormatPr defaultColWidth="9.140625" defaultRowHeight="15" x14ac:dyDescent="0.25"/>
  <cols>
    <col min="1" max="1" width="26.5703125" customWidth="1"/>
  </cols>
  <sheetData>
    <row r="1" spans="1:14" ht="77.25" thickBot="1" x14ac:dyDescent="0.3">
      <c r="A1" s="1" t="s">
        <v>17</v>
      </c>
      <c r="B1" s="2" t="s">
        <v>16</v>
      </c>
      <c r="C1" s="2" t="s">
        <v>0</v>
      </c>
      <c r="D1" s="2" t="s">
        <v>1</v>
      </c>
      <c r="E1" s="2" t="s">
        <v>2</v>
      </c>
      <c r="F1" s="2" t="s">
        <v>3</v>
      </c>
      <c r="G1" s="2" t="s">
        <v>11</v>
      </c>
      <c r="H1" s="2" t="s">
        <v>12</v>
      </c>
      <c r="I1" s="2" t="s">
        <v>58</v>
      </c>
      <c r="J1" s="2" t="s">
        <v>13</v>
      </c>
      <c r="K1" s="2" t="s">
        <v>14</v>
      </c>
      <c r="L1" s="2" t="s">
        <v>15</v>
      </c>
      <c r="M1" s="2" t="s">
        <v>4</v>
      </c>
      <c r="N1" s="3" t="s">
        <v>5</v>
      </c>
    </row>
    <row r="2" spans="1:14" ht="15" customHeight="1" thickTop="1" thickBot="1" x14ac:dyDescent="0.3">
      <c r="A2" s="82" t="s">
        <v>54</v>
      </c>
      <c r="B2" s="5">
        <v>978</v>
      </c>
      <c r="C2" s="5">
        <v>508</v>
      </c>
      <c r="D2" s="5">
        <v>462</v>
      </c>
      <c r="E2" s="29">
        <v>293</v>
      </c>
      <c r="F2" s="5">
        <v>796</v>
      </c>
      <c r="G2" s="5">
        <v>48</v>
      </c>
      <c r="H2" s="5">
        <v>0</v>
      </c>
      <c r="I2" s="5">
        <v>196</v>
      </c>
      <c r="J2" s="5">
        <v>66</v>
      </c>
      <c r="K2" s="5">
        <v>176</v>
      </c>
      <c r="L2" s="5">
        <v>289</v>
      </c>
      <c r="M2" s="5">
        <v>194</v>
      </c>
      <c r="N2" s="55">
        <f>SUM(B2,C2,D2,E2,F2,G2,H2,I2,J2,K2,L2,M2)</f>
        <v>4006</v>
      </c>
    </row>
    <row r="3" spans="1:14" ht="15" customHeight="1" thickTop="1" thickBot="1" x14ac:dyDescent="0.3">
      <c r="A3" s="82" t="s">
        <v>55</v>
      </c>
      <c r="B3" s="5">
        <v>149</v>
      </c>
      <c r="C3" s="5">
        <v>73</v>
      </c>
      <c r="D3" s="5">
        <v>72</v>
      </c>
      <c r="E3" s="29">
        <v>39</v>
      </c>
      <c r="F3" s="5">
        <v>119</v>
      </c>
      <c r="G3" s="5">
        <v>10</v>
      </c>
      <c r="H3" s="5">
        <v>0</v>
      </c>
      <c r="I3" s="5">
        <v>37</v>
      </c>
      <c r="J3" s="5">
        <v>3</v>
      </c>
      <c r="K3" s="5">
        <v>33</v>
      </c>
      <c r="L3" s="5">
        <v>20</v>
      </c>
      <c r="M3" s="5">
        <v>15</v>
      </c>
      <c r="N3" s="55">
        <f>SUM(B3,C3,D3,E3,F3,G3,H3,I3,J3,K3,L3,M3)</f>
        <v>570</v>
      </c>
    </row>
    <row r="4" spans="1:14" ht="16.5" customHeight="1" thickTop="1" thickBot="1" x14ac:dyDescent="0.3">
      <c r="A4" s="82" t="s">
        <v>80</v>
      </c>
      <c r="B4" s="5">
        <v>0</v>
      </c>
      <c r="C4" s="5">
        <v>0</v>
      </c>
      <c r="D4" s="5">
        <v>29</v>
      </c>
      <c r="E4" s="5">
        <v>0</v>
      </c>
      <c r="F4" s="5">
        <v>0</v>
      </c>
      <c r="G4" s="5">
        <v>0</v>
      </c>
      <c r="H4" s="5">
        <v>0</v>
      </c>
      <c r="I4" s="5">
        <v>0</v>
      </c>
      <c r="J4" s="5">
        <v>0</v>
      </c>
      <c r="K4" s="5">
        <v>0</v>
      </c>
      <c r="L4" s="5">
        <v>0</v>
      </c>
      <c r="M4" s="5">
        <v>0</v>
      </c>
      <c r="N4" s="55">
        <f>SUM(B4,C4,D4,E4,F4,G4,H4,I4,J4,K4,L4,M4)</f>
        <v>29</v>
      </c>
    </row>
    <row r="5" spans="1:14" ht="15" customHeight="1" thickTop="1" thickBot="1" x14ac:dyDescent="0.3">
      <c r="A5" s="24" t="s">
        <v>56</v>
      </c>
      <c r="B5" s="23">
        <f t="shared" ref="B5:M5" si="0">SUM(B2:B3)</f>
        <v>1127</v>
      </c>
      <c r="C5" s="23">
        <f t="shared" si="0"/>
        <v>581</v>
      </c>
      <c r="D5" s="23">
        <f>SUM(D2:D4)</f>
        <v>563</v>
      </c>
      <c r="E5" s="23">
        <f t="shared" si="0"/>
        <v>332</v>
      </c>
      <c r="F5" s="23">
        <f t="shared" si="0"/>
        <v>915</v>
      </c>
      <c r="G5" s="23">
        <f t="shared" si="0"/>
        <v>58</v>
      </c>
      <c r="H5" s="23">
        <f t="shared" si="0"/>
        <v>0</v>
      </c>
      <c r="I5" s="23">
        <f t="shared" si="0"/>
        <v>233</v>
      </c>
      <c r="J5" s="23">
        <f t="shared" si="0"/>
        <v>69</v>
      </c>
      <c r="K5" s="23">
        <f t="shared" si="0"/>
        <v>209</v>
      </c>
      <c r="L5" s="23">
        <f t="shared" si="0"/>
        <v>309</v>
      </c>
      <c r="M5" s="23">
        <f t="shared" si="0"/>
        <v>209</v>
      </c>
      <c r="N5" s="26">
        <f>SUM(B5,C5,D5,E5,F5,G5,H5,I5,J5,K5,L5,M5)</f>
        <v>4605</v>
      </c>
    </row>
    <row r="6" spans="1:14" ht="15" customHeight="1" thickTop="1" x14ac:dyDescent="0.25">
      <c r="A6" s="15"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
  <sheetViews>
    <sheetView workbookViewId="0">
      <selection activeCell="A3" sqref="A3"/>
    </sheetView>
  </sheetViews>
  <sheetFormatPr defaultColWidth="9.140625" defaultRowHeight="15" x14ac:dyDescent="0.25"/>
  <cols>
    <col min="1" max="1" width="34.42578125" customWidth="1"/>
  </cols>
  <sheetData>
    <row r="1" spans="1:14" ht="77.25" thickBot="1" x14ac:dyDescent="0.3">
      <c r="A1" s="1" t="s">
        <v>17</v>
      </c>
      <c r="B1" s="2" t="s">
        <v>16</v>
      </c>
      <c r="C1" s="2" t="s">
        <v>0</v>
      </c>
      <c r="D1" s="2" t="s">
        <v>1</v>
      </c>
      <c r="E1" s="2" t="s">
        <v>2</v>
      </c>
      <c r="F1" s="2" t="s">
        <v>3</v>
      </c>
      <c r="G1" s="2" t="s">
        <v>11</v>
      </c>
      <c r="H1" s="2" t="s">
        <v>12</v>
      </c>
      <c r="I1" s="2" t="s">
        <v>58</v>
      </c>
      <c r="J1" s="2" t="s">
        <v>13</v>
      </c>
      <c r="K1" s="2" t="s">
        <v>14</v>
      </c>
      <c r="L1" s="2" t="s">
        <v>15</v>
      </c>
      <c r="M1" s="2" t="s">
        <v>4</v>
      </c>
      <c r="N1" s="3" t="s">
        <v>5</v>
      </c>
    </row>
    <row r="2" spans="1:14" ht="15" customHeight="1" thickTop="1" thickBot="1" x14ac:dyDescent="0.3">
      <c r="A2" s="4" t="s">
        <v>51</v>
      </c>
      <c r="B2" s="6">
        <v>962</v>
      </c>
      <c r="C2" s="5">
        <v>1892</v>
      </c>
      <c r="D2" s="5">
        <v>0</v>
      </c>
      <c r="E2" s="5">
        <v>581</v>
      </c>
      <c r="F2" s="5">
        <v>0</v>
      </c>
      <c r="G2" s="5">
        <v>187</v>
      </c>
      <c r="H2" s="5">
        <v>0</v>
      </c>
      <c r="I2" s="5">
        <v>378</v>
      </c>
      <c r="J2" s="5">
        <v>60</v>
      </c>
      <c r="K2" s="5">
        <v>0</v>
      </c>
      <c r="L2" s="5">
        <v>0</v>
      </c>
      <c r="M2" s="5">
        <v>0</v>
      </c>
      <c r="N2" s="55">
        <f>SUM(B2,C2,D2,E2,F2,G2,H2,I2,J2,K2,L2,M2)</f>
        <v>4060</v>
      </c>
    </row>
    <row r="3" spans="1:14" ht="15" customHeight="1" thickTop="1" thickBot="1" x14ac:dyDescent="0.3">
      <c r="A3" s="4" t="s">
        <v>52</v>
      </c>
      <c r="B3" s="7">
        <v>379</v>
      </c>
      <c r="C3" s="5">
        <v>589</v>
      </c>
      <c r="D3" s="5">
        <v>0</v>
      </c>
      <c r="E3" s="5">
        <v>189</v>
      </c>
      <c r="F3" s="5">
        <v>0</v>
      </c>
      <c r="G3" s="5">
        <v>29</v>
      </c>
      <c r="H3" s="5">
        <v>0</v>
      </c>
      <c r="I3" s="5">
        <v>157</v>
      </c>
      <c r="J3" s="5">
        <v>23</v>
      </c>
      <c r="K3" s="5">
        <v>0</v>
      </c>
      <c r="L3" s="5">
        <v>0</v>
      </c>
      <c r="M3" s="5">
        <v>0</v>
      </c>
      <c r="N3" s="55">
        <f>SUM(B3,C3,D3,E3,F3,G3,H3,I3,J3,K3,L3,M3)</f>
        <v>1366</v>
      </c>
    </row>
    <row r="4" spans="1:14" ht="15" customHeight="1" thickTop="1" thickBot="1" x14ac:dyDescent="0.3">
      <c r="A4" s="24" t="s">
        <v>53</v>
      </c>
      <c r="B4" s="23">
        <f t="shared" ref="B4:M4" si="0">SUM(B2:B3)</f>
        <v>1341</v>
      </c>
      <c r="C4" s="23">
        <f t="shared" si="0"/>
        <v>2481</v>
      </c>
      <c r="D4" s="23">
        <f t="shared" si="0"/>
        <v>0</v>
      </c>
      <c r="E4" s="23">
        <f t="shared" si="0"/>
        <v>770</v>
      </c>
      <c r="F4" s="23">
        <f t="shared" si="0"/>
        <v>0</v>
      </c>
      <c r="G4" s="23">
        <f t="shared" si="0"/>
        <v>216</v>
      </c>
      <c r="H4" s="23">
        <f t="shared" si="0"/>
        <v>0</v>
      </c>
      <c r="I4" s="23">
        <f t="shared" si="0"/>
        <v>535</v>
      </c>
      <c r="J4" s="23">
        <f t="shared" si="0"/>
        <v>83</v>
      </c>
      <c r="K4" s="23">
        <f t="shared" si="0"/>
        <v>0</v>
      </c>
      <c r="L4" s="23">
        <f t="shared" si="0"/>
        <v>0</v>
      </c>
      <c r="M4" s="23">
        <f t="shared" si="0"/>
        <v>0</v>
      </c>
      <c r="N4" s="26">
        <f>SUM(B4,C4,D4,E4,F4,G4,H4,I4,J4,K4,L4,M4)</f>
        <v>5426</v>
      </c>
    </row>
    <row r="5" spans="1:14" ht="15.75" thickTop="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3C6191D3DE6347B036B0A25EE1B163" ma:contentTypeVersion="9" ma:contentTypeDescription="Create a new document." ma:contentTypeScope="" ma:versionID="88ec13c5621b20ee962cf1a53856e95f">
  <xsd:schema xmlns:xsd="http://www.w3.org/2001/XMLSchema" xmlns:xs="http://www.w3.org/2001/XMLSchema" xmlns:p="http://schemas.microsoft.com/office/2006/metadata/properties" xmlns:ns3="784deff4-1140-4283-8ac2-337b71b1d8d7" targetNamespace="http://schemas.microsoft.com/office/2006/metadata/properties" ma:root="true" ma:fieldsID="271aa992a548f4c290dec11c6063c937" ns3:_="">
    <xsd:import namespace="784deff4-1140-4283-8ac2-337b71b1d8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deff4-1140-4283-8ac2-337b71b1d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42A38C-B746-45E5-8048-F5802BB75CA8}">
  <ds:schemaRefs>
    <ds:schemaRef ds:uri="http://purl.org/dc/elements/1.1/"/>
    <ds:schemaRef ds:uri="http://schemas.microsoft.com/office/2006/metadata/properties"/>
    <ds:schemaRef ds:uri="http://purl.org/dc/terms/"/>
    <ds:schemaRef ds:uri="http://schemas.openxmlformats.org/package/2006/metadata/core-properties"/>
    <ds:schemaRef ds:uri="784deff4-1140-4283-8ac2-337b71b1d8d7"/>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9DCBCB-6490-4BC4-AFBF-7EC4FF7BE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deff4-1140-4283-8ac2-337b71b1d8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A04430-CB70-4D82-86E2-C16FF95C2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Members ingénieurs</vt:lpstr>
      <vt:lpstr>30 en 30</vt:lpstr>
      <vt:lpstr>Nouveaux et Nouvelles ing.</vt:lpstr>
      <vt:lpstr>Ingénieurs stagiaires</vt:lpstr>
      <vt:lpstr>l'Accord sur le commerce intér.</vt:lpstr>
      <vt:lpstr>Étudiants et Étudiantes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Export</dc:title>
  <dc:subject/>
  <dc:creator>Vinicius Rossi</dc:creator>
  <cp:keywords/>
  <dc:description/>
  <cp:lastModifiedBy>Shelley Ford</cp:lastModifiedBy>
  <cp:revision/>
  <dcterms:created xsi:type="dcterms:W3CDTF">2018-07-18T13:55:12Z</dcterms:created>
  <dcterms:modified xsi:type="dcterms:W3CDTF">2021-05-04T18:33:37Z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0x010100E23C6191D3DE6347B036B0A25EE1B163</vt:lpwstr>
  </property>
  <property fmtid="{D5CDD505-2E9C-101B-9397-08002B2CF9AE}" pid="3" name="Document Type">
    <vt:lpwstr>5;#Information|335406be-2b4e-4b05-853f-3dd6013983e0</vt:lpwstr>
  </property>
</Properties>
</file>