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gineerscanada-my.sharepoint.com/personal/keira_banks_engineerscanada_ca/Documents/Documents/Crop Affairs Tasks/"/>
    </mc:Choice>
  </mc:AlternateContent>
  <xr:revisionPtr revIDLastSave="0" documentId="8_{FD5628CC-F537-4B36-B46E-BC781AAC11AC}" xr6:coauthVersionLast="47" xr6:coauthVersionMax="47" xr10:uidLastSave="{00000000-0000-0000-0000-000000000000}"/>
  <bookViews>
    <workbookView xWindow="28680" yWindow="-120" windowWidth="29040" windowHeight="15720" tabRatio="713" activeTab="3" xr2:uid="{00000000-000D-0000-FFFF-FFFF00000000}"/>
  </bookViews>
  <sheets>
    <sheet name="Membership (Table 1)" sheetId="4" r:id="rId1"/>
    <sheet name="Newly Licensed (Table 2)" sheetId="2" r:id="rId2"/>
    <sheet name="Newly Licensed trend (Table 3)" sheetId="5" r:id="rId3"/>
    <sheet name="EIT (Table 4)" sheetId="10" r:id="rId4"/>
    <sheet name="Internal Trade Applicants" sheetId="7" r:id="rId5"/>
    <sheet name="Students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" l="1"/>
  <c r="G2" i="4"/>
  <c r="M10" i="2"/>
  <c r="D5" i="8"/>
  <c r="K33" i="4"/>
  <c r="G35" i="4"/>
  <c r="G34" i="4"/>
  <c r="E16" i="2"/>
  <c r="F21" i="4"/>
  <c r="D37" i="4"/>
  <c r="D13" i="4"/>
  <c r="D4" i="2"/>
  <c r="E4" i="2"/>
  <c r="F4" i="2"/>
  <c r="G4" i="2"/>
  <c r="H4" i="2"/>
  <c r="I4" i="2"/>
  <c r="J4" i="2"/>
  <c r="K4" i="2"/>
  <c r="L4" i="2"/>
  <c r="D3" i="2"/>
  <c r="E3" i="2"/>
  <c r="F3" i="2"/>
  <c r="G3" i="2"/>
  <c r="H3" i="2"/>
  <c r="I3" i="2"/>
  <c r="J3" i="2"/>
  <c r="K3" i="2"/>
  <c r="L3" i="2"/>
  <c r="L2" i="2"/>
  <c r="K2" i="2"/>
  <c r="J2" i="2"/>
  <c r="I2" i="2"/>
  <c r="H2" i="2"/>
  <c r="G2" i="2"/>
  <c r="F2" i="2"/>
  <c r="E2" i="2"/>
  <c r="D2" i="2"/>
  <c r="C2" i="2"/>
  <c r="C4" i="2"/>
  <c r="C3" i="2"/>
  <c r="C2" i="4" l="1"/>
  <c r="E2" i="5"/>
  <c r="F2" i="5"/>
  <c r="G2" i="5"/>
  <c r="H2" i="5"/>
  <c r="I2" i="5"/>
  <c r="J2" i="5"/>
  <c r="K2" i="5"/>
  <c r="L2" i="5"/>
  <c r="L6" i="5" s="1"/>
  <c r="D2" i="5"/>
  <c r="L2" i="10"/>
  <c r="K6" i="5"/>
  <c r="C12" i="2"/>
  <c r="M11" i="2"/>
  <c r="M9" i="2"/>
  <c r="B13" i="4"/>
  <c r="M4" i="4"/>
  <c r="L4" i="4"/>
  <c r="K4" i="4"/>
  <c r="J4" i="4"/>
  <c r="I4" i="4"/>
  <c r="H4" i="4"/>
  <c r="G4" i="4"/>
  <c r="F4" i="4"/>
  <c r="E4" i="4"/>
  <c r="D4" i="4"/>
  <c r="C4" i="4"/>
  <c r="M3" i="4"/>
  <c r="L3" i="4"/>
  <c r="K3" i="4"/>
  <c r="J3" i="4"/>
  <c r="I3" i="4"/>
  <c r="H3" i="4"/>
  <c r="G3" i="4"/>
  <c r="F3" i="4"/>
  <c r="E3" i="4"/>
  <c r="D3" i="4"/>
  <c r="C3" i="4"/>
  <c r="D2" i="4"/>
  <c r="F2" i="4"/>
  <c r="H2" i="4"/>
  <c r="I2" i="4"/>
  <c r="J2" i="4"/>
  <c r="K2" i="4"/>
  <c r="L2" i="4"/>
  <c r="M2" i="4"/>
  <c r="B4" i="4"/>
  <c r="B3" i="4"/>
  <c r="B2" i="4"/>
  <c r="B29" i="4"/>
  <c r="B33" i="4"/>
  <c r="B37" i="4"/>
  <c r="J2" i="10"/>
  <c r="N4" i="8"/>
  <c r="C5" i="8"/>
  <c r="E5" i="8"/>
  <c r="F5" i="8"/>
  <c r="G5" i="8"/>
  <c r="H5" i="8"/>
  <c r="I5" i="8"/>
  <c r="J5" i="8"/>
  <c r="K5" i="8"/>
  <c r="L5" i="8"/>
  <c r="M5" i="8"/>
  <c r="B5" i="8"/>
  <c r="L6" i="10" l="1"/>
  <c r="N3" i="8"/>
  <c r="N2" i="8"/>
  <c r="C5" i="7"/>
  <c r="D5" i="7"/>
  <c r="E5" i="7"/>
  <c r="F5" i="7"/>
  <c r="G5" i="7"/>
  <c r="H5" i="7"/>
  <c r="I5" i="7"/>
  <c r="J5" i="7"/>
  <c r="K5" i="7"/>
  <c r="L5" i="7"/>
  <c r="M5" i="7"/>
  <c r="B5" i="7"/>
  <c r="N3" i="7"/>
  <c r="N4" i="7"/>
  <c r="N2" i="7"/>
  <c r="M13" i="2"/>
  <c r="M14" i="2"/>
  <c r="M15" i="2"/>
  <c r="M17" i="2"/>
  <c r="M18" i="2"/>
  <c r="M19" i="2"/>
  <c r="K12" i="2"/>
  <c r="I16" i="2"/>
  <c r="C20" i="2"/>
  <c r="D20" i="2"/>
  <c r="E20" i="2"/>
  <c r="F20" i="2"/>
  <c r="G20" i="2"/>
  <c r="H20" i="2"/>
  <c r="I20" i="2"/>
  <c r="J20" i="2"/>
  <c r="K20" i="2"/>
  <c r="B20" i="2"/>
  <c r="C16" i="2"/>
  <c r="D16" i="2"/>
  <c r="F16" i="2"/>
  <c r="G16" i="2"/>
  <c r="H16" i="2"/>
  <c r="J16" i="2"/>
  <c r="K16" i="2"/>
  <c r="L16" i="2"/>
  <c r="B16" i="2"/>
  <c r="D12" i="2"/>
  <c r="E12" i="2"/>
  <c r="F12" i="2"/>
  <c r="G12" i="2"/>
  <c r="H12" i="2"/>
  <c r="I12" i="2"/>
  <c r="J12" i="2"/>
  <c r="L12" i="2"/>
  <c r="N10" i="4"/>
  <c r="N11" i="4"/>
  <c r="N12" i="4"/>
  <c r="N14" i="4"/>
  <c r="N15" i="4"/>
  <c r="N16" i="4"/>
  <c r="N18" i="4"/>
  <c r="N19" i="4"/>
  <c r="N20" i="4"/>
  <c r="N22" i="4"/>
  <c r="N23" i="4"/>
  <c r="N24" i="4"/>
  <c r="N26" i="4"/>
  <c r="N27" i="4"/>
  <c r="N28" i="4"/>
  <c r="N30" i="4"/>
  <c r="N31" i="4"/>
  <c r="N32" i="4"/>
  <c r="N34" i="4"/>
  <c r="M3" i="10" s="1"/>
  <c r="N35" i="4"/>
  <c r="M4" i="10" s="1"/>
  <c r="N36" i="4"/>
  <c r="M5" i="10" s="1"/>
  <c r="E37" i="4"/>
  <c r="F37" i="4"/>
  <c r="G37" i="4"/>
  <c r="H37" i="4"/>
  <c r="I37" i="4"/>
  <c r="J37" i="4"/>
  <c r="K37" i="4"/>
  <c r="L37" i="4"/>
  <c r="M37" i="4"/>
  <c r="C37" i="4"/>
  <c r="E33" i="4"/>
  <c r="F33" i="4"/>
  <c r="G33" i="4"/>
  <c r="H33" i="4"/>
  <c r="I33" i="4"/>
  <c r="J33" i="4"/>
  <c r="L33" i="4"/>
  <c r="M33" i="4"/>
  <c r="C33" i="4"/>
  <c r="E29" i="4"/>
  <c r="F29" i="4"/>
  <c r="G29" i="4"/>
  <c r="H29" i="4"/>
  <c r="I29" i="4"/>
  <c r="J29" i="4"/>
  <c r="K29" i="4"/>
  <c r="L29" i="4"/>
  <c r="M29" i="4"/>
  <c r="C29" i="4"/>
  <c r="E25" i="4"/>
  <c r="F25" i="4"/>
  <c r="G25" i="4"/>
  <c r="H25" i="4"/>
  <c r="I25" i="4"/>
  <c r="J25" i="4"/>
  <c r="K25" i="4"/>
  <c r="L25" i="4"/>
  <c r="M25" i="4"/>
  <c r="B25" i="4"/>
  <c r="C25" i="4"/>
  <c r="E21" i="4"/>
  <c r="G21" i="4"/>
  <c r="H21" i="4"/>
  <c r="I21" i="4"/>
  <c r="J21" i="4"/>
  <c r="K21" i="4"/>
  <c r="L21" i="4"/>
  <c r="M21" i="4"/>
  <c r="B21" i="4"/>
  <c r="C21" i="4"/>
  <c r="E17" i="4"/>
  <c r="F17" i="4"/>
  <c r="G17" i="4"/>
  <c r="H17" i="4"/>
  <c r="I17" i="4"/>
  <c r="J17" i="4"/>
  <c r="K17" i="4"/>
  <c r="L17" i="4"/>
  <c r="M17" i="4"/>
  <c r="B17" i="4"/>
  <c r="B6" i="4" s="1"/>
  <c r="C17" i="4"/>
  <c r="C13" i="4"/>
  <c r="E13" i="4"/>
  <c r="F13" i="4"/>
  <c r="G13" i="4"/>
  <c r="H13" i="4"/>
  <c r="I13" i="4"/>
  <c r="J13" i="4"/>
  <c r="K13" i="4"/>
  <c r="L13" i="4"/>
  <c r="M13" i="4"/>
  <c r="D33" i="4"/>
  <c r="D25" i="4"/>
  <c r="D29" i="4"/>
  <c r="D21" i="4"/>
  <c r="D17" i="4"/>
  <c r="I2" i="10"/>
  <c r="I6" i="10" s="1"/>
  <c r="I6" i="5"/>
  <c r="C5" i="2" l="1"/>
  <c r="C6" i="2" s="1"/>
  <c r="M20" i="2"/>
  <c r="D5" i="2"/>
  <c r="M16" i="2"/>
  <c r="L5" i="2"/>
  <c r="L6" i="2" s="1"/>
  <c r="I5" i="2"/>
  <c r="I6" i="2" s="1"/>
  <c r="J5" i="2"/>
  <c r="J6" i="2" s="1"/>
  <c r="G5" i="2"/>
  <c r="M4" i="2"/>
  <c r="M5" i="5" s="1"/>
  <c r="M2" i="2"/>
  <c r="M3" i="5" s="1"/>
  <c r="M3" i="2"/>
  <c r="F6" i="4"/>
  <c r="M6" i="4"/>
  <c r="M5" i="4" s="1"/>
  <c r="K5" i="2"/>
  <c r="K6" i="2" s="1"/>
  <c r="L6" i="4"/>
  <c r="L5" i="4" s="1"/>
  <c r="K6" i="4"/>
  <c r="K5" i="4" s="1"/>
  <c r="J6" i="4"/>
  <c r="J5" i="4" s="1"/>
  <c r="H5" i="2"/>
  <c r="H6" i="2" s="1"/>
  <c r="I6" i="4"/>
  <c r="I5" i="4" s="1"/>
  <c r="H6" i="4"/>
  <c r="H5" i="4" s="1"/>
  <c r="F5" i="2"/>
  <c r="F6" i="2" s="1"/>
  <c r="G6" i="4"/>
  <c r="G5" i="4" s="1"/>
  <c r="E5" i="2"/>
  <c r="E6" i="2" s="1"/>
  <c r="F5" i="4"/>
  <c r="E6" i="4"/>
  <c r="E5" i="4" s="1"/>
  <c r="M2" i="10"/>
  <c r="M6" i="10" s="1"/>
  <c r="D6" i="4"/>
  <c r="D5" i="4" s="1"/>
  <c r="N4" i="4"/>
  <c r="C6" i="4"/>
  <c r="C5" i="4" s="1"/>
  <c r="N2" i="4"/>
  <c r="N3" i="4"/>
  <c r="K2" i="10"/>
  <c r="K6" i="10" s="1"/>
  <c r="N5" i="8"/>
  <c r="N13" i="4"/>
  <c r="N25" i="4"/>
  <c r="N17" i="4"/>
  <c r="N29" i="4"/>
  <c r="N33" i="4"/>
  <c r="N5" i="7"/>
  <c r="N37" i="4"/>
  <c r="N21" i="4"/>
  <c r="B5" i="4"/>
  <c r="J6" i="10"/>
  <c r="G6" i="2"/>
  <c r="M5" i="2" l="1"/>
  <c r="M6" i="2" s="1"/>
  <c r="M4" i="5"/>
  <c r="N6" i="4"/>
  <c r="N5" i="4" s="1"/>
  <c r="D2" i="10"/>
  <c r="D6" i="10" s="1"/>
  <c r="E2" i="10"/>
  <c r="E6" i="10" s="1"/>
  <c r="F2" i="10"/>
  <c r="F6" i="10" s="1"/>
  <c r="G2" i="10"/>
  <c r="G6" i="10" s="1"/>
  <c r="H2" i="10"/>
  <c r="H6" i="10"/>
  <c r="M2" i="5" l="1"/>
  <c r="M6" i="5" s="1"/>
  <c r="H35" i="2"/>
  <c r="J6" i="5"/>
  <c r="H6" i="5"/>
  <c r="D6" i="5" l="1"/>
  <c r="E6" i="5"/>
  <c r="F6" i="5"/>
  <c r="G6" i="5"/>
  <c r="D6" i="2"/>
  <c r="B12" i="2"/>
  <c r="M12" i="2" s="1"/>
  <c r="B6" i="2" l="1"/>
</calcChain>
</file>

<file path=xl/sharedStrings.xml><?xml version="1.0" encoding="utf-8"?>
<sst xmlns="http://schemas.openxmlformats.org/spreadsheetml/2006/main" count="138" uniqueCount="94">
  <si>
    <t>Category</t>
  </si>
  <si>
    <t>British Columbia</t>
  </si>
  <si>
    <t>Alberta</t>
  </si>
  <si>
    <t>Saskatchewan</t>
  </si>
  <si>
    <t>Manitoba</t>
  </si>
  <si>
    <t>Ontario</t>
  </si>
  <si>
    <t>Quebec</t>
  </si>
  <si>
    <t>New Brunswick</t>
  </si>
  <si>
    <t>Nova Scotia</t>
  </si>
  <si>
    <t>Prince Edward Island</t>
  </si>
  <si>
    <t>Newfoundland and Labrador</t>
  </si>
  <si>
    <t>Northwest Territories</t>
  </si>
  <si>
    <t>Yukon</t>
  </si>
  <si>
    <t>TOTAL</t>
  </si>
  <si>
    <t>Engineering members (male)</t>
  </si>
  <si>
    <t>Engineering members (female)</t>
  </si>
  <si>
    <t>Engineering members (non-binary)**</t>
  </si>
  <si>
    <t>% of members who are female-identifying</t>
  </si>
  <si>
    <t>TOTAL Engineering members *</t>
  </si>
  <si>
    <t xml:space="preserve">*For the pruposes of this survey, the non-binary category is not exclusive to those who self-identified as non-binary, but can also  include respondents who chose "other", "do not want to disclose", and "not applicable" options. For this reason,  the non-binary category for British Columbia's membership has been left blank, but all totals reflect all respondents, including those who responded beyond a male-female binary. </t>
  </si>
  <si>
    <t xml:space="preserve">* The category, Members, includes Practising P.Eng.’s (exclusive), Temporary License Holders, License to Practise Holders, Restricted License Holders, Non-Practising P.Eng.’s, Life Members and Engineers-in-Training.  It does not include students or Internal Trade Applicants.
**Due to the varied nature of data collection across the regulators,the non-binary category is not exclusive to those who self-identified as non-binary, but can also  include respondents who chose "other", "do not want to disclose", " 2Spirit" , and "gender fluid", or other options. In cases where regulators collect the number of non-binary members, the non-binary category will be exclusive to those who self identify, and all other responses will be reflected in totals. 
</t>
  </si>
  <si>
    <t>Member categories</t>
  </si>
  <si>
    <t>Practising P.Eng.’s (exclusive)  (male)</t>
  </si>
  <si>
    <t>Practising P.Eng.’s (exclusive)  (female)</t>
  </si>
  <si>
    <t>Practising P.Eng.’s (exclusive)  (non-binary)</t>
  </si>
  <si>
    <t>Total Practising P.Eng.’s (exclusive)</t>
  </si>
  <si>
    <t>Temporary License Holders  (male)</t>
  </si>
  <si>
    <t>Temporary License Holders (female)</t>
  </si>
  <si>
    <t>Temporary License Holders (non-binary)</t>
  </si>
  <si>
    <t>Total Temporary License Holders</t>
  </si>
  <si>
    <t>License to Practise Holders (male)</t>
  </si>
  <si>
    <t>License to Practise Holders (female)</t>
  </si>
  <si>
    <t>License to Practise Holders (non-binary)</t>
  </si>
  <si>
    <t>Total License to Practise Holders</t>
  </si>
  <si>
    <t>Limited License Holders (male)</t>
  </si>
  <si>
    <t>Limited License Holders (female)</t>
  </si>
  <si>
    <t>Limited License Holders (non-binary)</t>
  </si>
  <si>
    <t>Total Limited License Holders</t>
  </si>
  <si>
    <t>Reduced Fee Members, Non-Practising or Retired (male)</t>
  </si>
  <si>
    <t>Reduced Fee Members, Non-Practising or Retired  (female)</t>
  </si>
  <si>
    <t>Reduced Fee Members, Non-Practising or Retired  (gender unknown)</t>
  </si>
  <si>
    <t xml:space="preserve">Total Reduced Fee Members, Non-Practising or Retired </t>
  </si>
  <si>
    <t>Life Members (male)</t>
  </si>
  <si>
    <t>Life Members (female)</t>
  </si>
  <si>
    <t>Life Members (non-binary)</t>
  </si>
  <si>
    <t>Total Life Members</t>
  </si>
  <si>
    <t>Engineers-in-Training (male)</t>
  </si>
  <si>
    <t>Engineers-in-Training (female)</t>
  </si>
  <si>
    <t>Engineers-in-Training (non-binary)</t>
  </si>
  <si>
    <t>Total Engineers-in-Training</t>
  </si>
  <si>
    <t>Newly Licensed Engineers***</t>
  </si>
  <si>
    <t>Newly Licensed Engineers (male)</t>
  </si>
  <si>
    <t>Newly Licensed Engineers (female)</t>
  </si>
  <si>
    <t>Newly Licensed Engineers (non-binary)**</t>
  </si>
  <si>
    <t>Total Newly Licensed Engineers</t>
  </si>
  <si>
    <t>30 by 30*</t>
  </si>
  <si>
    <t>Newly Licensed Engineers Breakdown</t>
  </si>
  <si>
    <t>Newly Licensed Canadian Engineering Accreditation Board (CEAB) Trained P.Eng.'s (male)</t>
  </si>
  <si>
    <t>Newly Licensed Canadian Engineering Accreditation Board (CEAB) Trained P.Eng.'s (female)</t>
  </si>
  <si>
    <t>Newly Licensed Canadian Engineering Accreditation Board (CEAB) Trained P.Eng.'s (non-binary)</t>
  </si>
  <si>
    <t>Total Newly Licensed Canadian Engineering Accreditation Board (CEAB) Trained P.Eng.'s</t>
  </si>
  <si>
    <t>Newly Licensed Internationally Trained P.Eng.'s (male)</t>
  </si>
  <si>
    <t>Newly Licensed Internationally Trained P.Eng.'s (female)</t>
  </si>
  <si>
    <t>Newly Licensed Internationally Trained P.Eng.'s (non-binary)</t>
  </si>
  <si>
    <t xml:space="preserve">Total Newly Licensed Internationally Trained P.Eng.'s </t>
  </si>
  <si>
    <t>Newly Licensed P.Eng. Obtaining License by Other Route (male)</t>
  </si>
  <si>
    <t>-</t>
  </si>
  <si>
    <t>Newly Licensed P.Eng.Obtaining License by Other Route (female)</t>
  </si>
  <si>
    <t>Newly Licensed P.Eng.Obtaining License by Other Route (non-binary)</t>
  </si>
  <si>
    <t>Total Newly Licensed P.Eng.'s Obtaining License by Other Route</t>
  </si>
  <si>
    <t>* Percentage of Newly Licensed Engineers who self-identify as female
**The Association of Professional Engineers and Geoscientists Saskatchewan were unable to submit their newly-licensed registration numbers at the time of publication of this report. Once this information becomes available, the National Membership will be updated to reflect the addition.</t>
  </si>
  <si>
    <t>Figure 2.1 30 by 30 National Trend</t>
  </si>
  <si>
    <t xml:space="preserve"> National 30 by 30 Percentage </t>
  </si>
  <si>
    <t>Date</t>
  </si>
  <si>
    <t>30 by 30</t>
  </si>
  <si>
    <t>National Newly Licensed Engineers</t>
  </si>
  <si>
    <t>Total Newly Licensed Engineers (male)</t>
  </si>
  <si>
    <t>Total Newly Licensed Engineers (female)</t>
  </si>
  <si>
    <t>Total Newly Licensed Engineers (non-binary)</t>
  </si>
  <si>
    <t>30 by 30 - Percentage of Female Newly Licensed Engineers</t>
  </si>
  <si>
    <t>Engineers-in-Training (EITs)</t>
  </si>
  <si>
    <t>Total Engineers-in-Training (male)</t>
  </si>
  <si>
    <t>Total Engineers-in-Training (female)</t>
  </si>
  <si>
    <t>Total Engineers-in-Training (non-binary)</t>
  </si>
  <si>
    <t>Percentage of Female Engineers-in-Training</t>
  </si>
  <si>
    <t>Agreement on Internal Trade Applicants (male)</t>
  </si>
  <si>
    <t>Agreement on Internal Trade Applicants (female)</t>
  </si>
  <si>
    <t>Agreement on Internal Trade Applicants (non-binary)</t>
  </si>
  <si>
    <t>Total Agreement on Internal Trade Applicants **</t>
  </si>
  <si>
    <t>** Internal Trade Applicants are engineers licensed in one province or territory who wish to apply for a licence in another province or territory</t>
  </si>
  <si>
    <t>Engineering Students (male)</t>
  </si>
  <si>
    <t>Engineering Students (female)</t>
  </si>
  <si>
    <t>Engineering Students (non-binary)</t>
  </si>
  <si>
    <t>Total Engineering Student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</si>
</sst>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??_-;_-@_-"/>
    <numFmt numFmtId="165" formatCode="0.0%"/>
    <numFmt numFmtId="166" formatCode="0.00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3C7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/>
      <top style="medium">
        <color auto="1"/>
      </top>
      <bottom style="thick">
        <color theme="0"/>
      </bottom>
      <diagonal/>
    </border>
    <border>
      <left/>
      <right style="thick">
        <color theme="0"/>
      </right>
      <top style="medium">
        <color auto="1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/>
      <top style="medium">
        <color auto="1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0" tint="-0.14999847407452621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0" tint="-0.14999847407452621"/>
      </top>
      <bottom style="thin">
        <color theme="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26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textRotation="90" wrapText="1"/>
    </xf>
    <xf numFmtId="164" fontId="2" fillId="2" borderId="3" xfId="1" applyNumberFormat="1" applyFont="1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wrapText="1"/>
    </xf>
    <xf numFmtId="164" fontId="0" fillId="3" borderId="4" xfId="1" applyNumberFormat="1" applyFont="1" applyFill="1" applyBorder="1" applyAlignment="1">
      <alignment horizontal="right"/>
    </xf>
    <xf numFmtId="164" fontId="0" fillId="3" borderId="4" xfId="1" applyNumberFormat="1" applyFont="1" applyFill="1" applyBorder="1" applyAlignment="1">
      <alignment horizontal="center" vertical="center"/>
    </xf>
    <xf numFmtId="164" fontId="0" fillId="3" borderId="7" xfId="1" applyNumberFormat="1" applyFont="1" applyFill="1" applyBorder="1" applyAlignment="1">
      <alignment horizontal="center" vertical="center"/>
    </xf>
    <xf numFmtId="164" fontId="0" fillId="3" borderId="7" xfId="1" applyNumberFormat="1" applyFont="1" applyFill="1" applyBorder="1" applyAlignment="1">
      <alignment horizontal="right"/>
    </xf>
    <xf numFmtId="164" fontId="0" fillId="0" borderId="0" xfId="0" applyNumberFormat="1"/>
    <xf numFmtId="164" fontId="0" fillId="0" borderId="0" xfId="1" applyNumberFormat="1" applyFont="1" applyAlignment="1">
      <alignment horizontal="right"/>
    </xf>
    <xf numFmtId="10" fontId="0" fillId="0" borderId="0" xfId="2" applyNumberFormat="1" applyFont="1"/>
    <xf numFmtId="0" fontId="0" fillId="3" borderId="8" xfId="0" applyFill="1" applyBorder="1" applyAlignment="1">
      <alignment wrapText="1"/>
    </xf>
    <xf numFmtId="0" fontId="0" fillId="3" borderId="4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/>
    <xf numFmtId="164" fontId="2" fillId="0" borderId="0" xfId="1" applyNumberFormat="1" applyFont="1" applyFill="1" applyBorder="1" applyAlignment="1">
      <alignment vertical="center" wrapText="1"/>
    </xf>
    <xf numFmtId="3" fontId="0" fillId="3" borderId="4" xfId="0" applyNumberFormat="1" applyFill="1" applyBorder="1" applyAlignment="1">
      <alignment wrapText="1"/>
    </xf>
    <xf numFmtId="3" fontId="0" fillId="6" borderId="4" xfId="0" applyNumberFormat="1" applyFill="1" applyBorder="1" applyAlignment="1">
      <alignment wrapText="1"/>
    </xf>
    <xf numFmtId="3" fontId="0" fillId="3" borderId="13" xfId="0" applyNumberFormat="1" applyFill="1" applyBorder="1" applyAlignment="1">
      <alignment wrapText="1"/>
    </xf>
    <xf numFmtId="0" fontId="3" fillId="0" borderId="0" xfId="0" applyFont="1"/>
    <xf numFmtId="166" fontId="3" fillId="0" borderId="0" xfId="0" applyNumberFormat="1" applyFont="1"/>
    <xf numFmtId="164" fontId="3" fillId="7" borderId="4" xfId="1" applyNumberFormat="1" applyFont="1" applyFill="1" applyBorder="1" applyAlignment="1">
      <alignment horizontal="right"/>
    </xf>
    <xf numFmtId="0" fontId="3" fillId="7" borderId="4" xfId="0" applyFont="1" applyFill="1" applyBorder="1" applyAlignment="1">
      <alignment wrapText="1"/>
    </xf>
    <xf numFmtId="0" fontId="3" fillId="7" borderId="4" xfId="0" applyFont="1" applyFill="1" applyBorder="1" applyAlignment="1">
      <alignment horizontal="left" vertical="top" wrapText="1"/>
    </xf>
    <xf numFmtId="164" fontId="3" fillId="7" borderId="4" xfId="1" applyNumberFormat="1" applyFont="1" applyFill="1" applyBorder="1" applyAlignment="1">
      <alignment horizontal="right" vertical="center"/>
    </xf>
    <xf numFmtId="164" fontId="4" fillId="3" borderId="6" xfId="0" applyNumberFormat="1" applyFont="1" applyFill="1" applyBorder="1" applyAlignment="1">
      <alignment horizontal="right" vertical="center"/>
    </xf>
    <xf numFmtId="164" fontId="1" fillId="3" borderId="4" xfId="1" applyNumberFormat="1" applyFont="1" applyFill="1" applyBorder="1" applyAlignment="1">
      <alignment horizontal="right"/>
    </xf>
    <xf numFmtId="164" fontId="3" fillId="0" borderId="0" xfId="0" applyNumberFormat="1" applyFont="1"/>
    <xf numFmtId="0" fontId="0" fillId="0" borderId="0" xfId="0" applyAlignment="1">
      <alignment horizontal="right"/>
    </xf>
    <xf numFmtId="164" fontId="3" fillId="7" borderId="4" xfId="1" applyNumberFormat="1" applyFont="1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164" fontId="0" fillId="3" borderId="4" xfId="1" applyNumberFormat="1" applyFont="1" applyFill="1" applyBorder="1" applyAlignment="1">
      <alignment vertical="center"/>
    </xf>
    <xf numFmtId="164" fontId="0" fillId="6" borderId="4" xfId="1" applyNumberFormat="1" applyFont="1" applyFill="1" applyBorder="1" applyAlignment="1">
      <alignment vertical="center"/>
    </xf>
    <xf numFmtId="164" fontId="4" fillId="4" borderId="6" xfId="0" applyNumberFormat="1" applyFont="1" applyFill="1" applyBorder="1" applyAlignment="1">
      <alignment vertical="center"/>
    </xf>
    <xf numFmtId="164" fontId="0" fillId="3" borderId="0" xfId="1" applyNumberFormat="1" applyFont="1" applyFill="1" applyBorder="1" applyAlignment="1">
      <alignment horizontal="right"/>
    </xf>
    <xf numFmtId="164" fontId="1" fillId="3" borderId="17" xfId="1" applyNumberFormat="1" applyFont="1" applyFill="1" applyBorder="1" applyAlignment="1">
      <alignment horizontal="right"/>
    </xf>
    <xf numFmtId="164" fontId="0" fillId="3" borderId="17" xfId="1" applyNumberFormat="1" applyFont="1" applyFill="1" applyBorder="1" applyAlignment="1">
      <alignment horizontal="right"/>
    </xf>
    <xf numFmtId="164" fontId="1" fillId="3" borderId="4" xfId="1" applyNumberFormat="1" applyFont="1" applyFill="1" applyBorder="1" applyAlignment="1">
      <alignment horizontal="right" vertical="center"/>
    </xf>
    <xf numFmtId="165" fontId="1" fillId="3" borderId="4" xfId="1" applyNumberFormat="1" applyFont="1" applyFill="1" applyBorder="1" applyAlignment="1">
      <alignment horizontal="right"/>
    </xf>
    <xf numFmtId="164" fontId="2" fillId="2" borderId="16" xfId="1" applyNumberFormat="1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top"/>
    </xf>
    <xf numFmtId="164" fontId="0" fillId="0" borderId="0" xfId="1" applyNumberFormat="1" applyFont="1" applyFill="1" applyBorder="1" applyAlignment="1">
      <alignment vertical="center"/>
    </xf>
    <xf numFmtId="164" fontId="0" fillId="0" borderId="0" xfId="0" applyNumberFormat="1" applyAlignment="1">
      <alignment horizontal="right" vertical="center" wrapText="1"/>
    </xf>
    <xf numFmtId="164" fontId="0" fillId="3" borderId="5" xfId="1" applyNumberFormat="1" applyFont="1" applyFill="1" applyBorder="1" applyAlignment="1">
      <alignment horizontal="right"/>
    </xf>
    <xf numFmtId="164" fontId="3" fillId="7" borderId="4" xfId="1" applyNumberFormat="1" applyFont="1" applyFill="1" applyBorder="1" applyAlignment="1">
      <alignment horizontal="left"/>
    </xf>
    <xf numFmtId="0" fontId="0" fillId="3" borderId="7" xfId="0" applyFill="1" applyBorder="1" applyAlignment="1">
      <alignment wrapText="1"/>
    </xf>
    <xf numFmtId="164" fontId="0" fillId="3" borderId="20" xfId="1" applyNumberFormat="1" applyFont="1" applyFill="1" applyBorder="1" applyAlignment="1">
      <alignment horizontal="right"/>
    </xf>
    <xf numFmtId="0" fontId="3" fillId="0" borderId="20" xfId="0" applyFont="1" applyBorder="1" applyAlignment="1">
      <alignment horizontal="left" vertical="top" wrapText="1"/>
    </xf>
    <xf numFmtId="165" fontId="1" fillId="0" borderId="18" xfId="2" applyNumberFormat="1" applyFont="1" applyFill="1" applyBorder="1" applyAlignment="1">
      <alignment vertical="center" wrapText="1"/>
    </xf>
    <xf numFmtId="10" fontId="1" fillId="0" borderId="19" xfId="2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top" wrapText="1"/>
    </xf>
    <xf numFmtId="1" fontId="6" fillId="2" borderId="1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textRotation="90" wrapText="1"/>
    </xf>
    <xf numFmtId="0" fontId="7" fillId="0" borderId="0" xfId="0" applyFont="1"/>
    <xf numFmtId="164" fontId="6" fillId="2" borderId="5" xfId="1" applyNumberFormat="1" applyFont="1" applyFill="1" applyBorder="1" applyAlignment="1">
      <alignment horizontal="center" vertical="center" wrapText="1"/>
    </xf>
    <xf numFmtId="164" fontId="6" fillId="2" borderId="12" xfId="1" applyNumberFormat="1" applyFont="1" applyFill="1" applyBorder="1" applyAlignment="1">
      <alignment vertical="center" wrapText="1"/>
    </xf>
    <xf numFmtId="164" fontId="6" fillId="2" borderId="14" xfId="1" applyNumberFormat="1" applyFont="1" applyFill="1" applyBorder="1" applyAlignment="1">
      <alignment vertical="center" wrapText="1"/>
    </xf>
    <xf numFmtId="3" fontId="0" fillId="6" borderId="13" xfId="0" applyNumberFormat="1" applyFill="1" applyBorder="1" applyAlignment="1">
      <alignment wrapText="1"/>
    </xf>
    <xf numFmtId="0" fontId="3" fillId="5" borderId="23" xfId="0" applyFont="1" applyFill="1" applyBorder="1"/>
    <xf numFmtId="0" fontId="3" fillId="5" borderId="24" xfId="0" applyFont="1" applyFill="1" applyBorder="1"/>
    <xf numFmtId="165" fontId="3" fillId="5" borderId="25" xfId="0" applyNumberFormat="1" applyFont="1" applyFill="1" applyBorder="1"/>
    <xf numFmtId="164" fontId="0" fillId="3" borderId="17" xfId="1" applyNumberFormat="1" applyFont="1" applyFill="1" applyBorder="1" applyAlignment="1">
      <alignment vertical="center"/>
    </xf>
    <xf numFmtId="0" fontId="3" fillId="3" borderId="28" xfId="0" applyFont="1" applyFill="1" applyBorder="1" applyAlignment="1">
      <alignment horizontal="left" vertical="top"/>
    </xf>
    <xf numFmtId="0" fontId="8" fillId="0" borderId="0" xfId="3" applyAlignment="1">
      <alignment vertical="center"/>
    </xf>
    <xf numFmtId="164" fontId="0" fillId="4" borderId="4" xfId="1" applyNumberFormat="1" applyFont="1" applyFill="1" applyBorder="1" applyAlignment="1">
      <alignment horizontal="right"/>
    </xf>
    <xf numFmtId="164" fontId="0" fillId="4" borderId="17" xfId="1" applyNumberFormat="1" applyFont="1" applyFill="1" applyBorder="1" applyAlignment="1">
      <alignment horizontal="right"/>
    </xf>
    <xf numFmtId="164" fontId="3" fillId="8" borderId="4" xfId="1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 vertical="top"/>
    </xf>
    <xf numFmtId="164" fontId="2" fillId="2" borderId="0" xfId="1" applyNumberFormat="1" applyFont="1" applyFill="1" applyBorder="1" applyAlignment="1">
      <alignment horizontal="center" vertical="center" wrapText="1"/>
    </xf>
    <xf numFmtId="164" fontId="0" fillId="9" borderId="4" xfId="1" applyNumberFormat="1" applyFont="1" applyFill="1" applyBorder="1" applyAlignment="1">
      <alignment horizontal="right"/>
    </xf>
    <xf numFmtId="164" fontId="1" fillId="9" borderId="4" xfId="1" applyNumberFormat="1" applyFont="1" applyFill="1" applyBorder="1" applyAlignment="1">
      <alignment horizontal="right"/>
    </xf>
    <xf numFmtId="164" fontId="0" fillId="10" borderId="4" xfId="1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165" fontId="3" fillId="0" borderId="17" xfId="1" applyNumberFormat="1" applyFont="1" applyFill="1" applyBorder="1" applyAlignment="1">
      <alignment vertical="center"/>
    </xf>
    <xf numFmtId="0" fontId="3" fillId="0" borderId="17" xfId="2" applyNumberFormat="1" applyFont="1" applyFill="1" applyBorder="1" applyAlignment="1">
      <alignment vertical="center"/>
    </xf>
    <xf numFmtId="10" fontId="1" fillId="3" borderId="4" xfId="2" applyNumberFormat="1" applyFont="1" applyFill="1" applyBorder="1" applyAlignment="1">
      <alignment horizontal="right" vertical="center" wrapText="1"/>
    </xf>
    <xf numFmtId="10" fontId="3" fillId="5" borderId="25" xfId="0" applyNumberFormat="1" applyFont="1" applyFill="1" applyBorder="1"/>
    <xf numFmtId="10" fontId="3" fillId="5" borderId="26" xfId="0" applyNumberFormat="1" applyFont="1" applyFill="1" applyBorder="1"/>
    <xf numFmtId="164" fontId="1" fillId="3" borderId="4" xfId="1" applyNumberFormat="1" applyFont="1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3" fontId="3" fillId="8" borderId="4" xfId="1" applyNumberFormat="1" applyFont="1" applyFill="1" applyBorder="1" applyAlignment="1">
      <alignment horizontal="right"/>
    </xf>
    <xf numFmtId="10" fontId="1" fillId="0" borderId="17" xfId="2" applyNumberFormat="1" applyFont="1" applyFill="1" applyBorder="1" applyAlignment="1">
      <alignment horizontal="right" vertical="center" wrapText="1"/>
    </xf>
    <xf numFmtId="164" fontId="3" fillId="0" borderId="17" xfId="1" applyNumberFormat="1" applyFont="1" applyFill="1" applyBorder="1" applyAlignment="1">
      <alignment vertical="center"/>
    </xf>
    <xf numFmtId="165" fontId="0" fillId="3" borderId="4" xfId="1" applyNumberFormat="1" applyFont="1" applyFill="1" applyBorder="1" applyAlignment="1">
      <alignment horizontal="right"/>
    </xf>
    <xf numFmtId="165" fontId="0" fillId="0" borderId="18" xfId="2" applyNumberFormat="1" applyFont="1" applyBorder="1" applyAlignment="1">
      <alignment vertical="center" wrapText="1"/>
    </xf>
    <xf numFmtId="164" fontId="3" fillId="7" borderId="13" xfId="1" applyNumberFormat="1" applyFont="1" applyFill="1" applyBorder="1" applyAlignment="1">
      <alignment horizontal="right"/>
    </xf>
    <xf numFmtId="164" fontId="3" fillId="8" borderId="13" xfId="1" applyNumberFormat="1" applyFont="1" applyFill="1" applyBorder="1" applyAlignment="1">
      <alignment horizontal="right"/>
    </xf>
    <xf numFmtId="0" fontId="0" fillId="11" borderId="0" xfId="0" applyFill="1"/>
    <xf numFmtId="0" fontId="0" fillId="11" borderId="32" xfId="0" applyFill="1" applyBorder="1"/>
    <xf numFmtId="0" fontId="0" fillId="11" borderId="33" xfId="0" applyFill="1" applyBorder="1"/>
    <xf numFmtId="0" fontId="0" fillId="11" borderId="34" xfId="0" applyFill="1" applyBorder="1"/>
    <xf numFmtId="0" fontId="0" fillId="11" borderId="31" xfId="0" applyFill="1" applyBorder="1"/>
    <xf numFmtId="0" fontId="0" fillId="11" borderId="35" xfId="0" applyFill="1" applyBorder="1"/>
    <xf numFmtId="0" fontId="0" fillId="11" borderId="36" xfId="0" applyFill="1" applyBorder="1"/>
    <xf numFmtId="0" fontId="0" fillId="11" borderId="37" xfId="0" applyFill="1" applyBorder="1"/>
    <xf numFmtId="0" fontId="0" fillId="11" borderId="38" xfId="0" applyFill="1" applyBorder="1"/>
    <xf numFmtId="0" fontId="0" fillId="11" borderId="39" xfId="0" applyFill="1" applyBorder="1"/>
    <xf numFmtId="0" fontId="0" fillId="11" borderId="40" xfId="0" applyFill="1" applyBorder="1"/>
    <xf numFmtId="0" fontId="0" fillId="11" borderId="41" xfId="0" applyFill="1" applyBorder="1"/>
    <xf numFmtId="0" fontId="0" fillId="11" borderId="42" xfId="0" applyFill="1" applyBorder="1"/>
    <xf numFmtId="164" fontId="0" fillId="11" borderId="0" xfId="1" applyNumberFormat="1" applyFont="1" applyFill="1" applyBorder="1" applyAlignment="1">
      <alignment vertical="center"/>
    </xf>
    <xf numFmtId="0" fontId="5" fillId="0" borderId="0" xfId="0" quotePrefix="1" applyFont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164" fontId="3" fillId="7" borderId="12" xfId="1" quotePrefix="1" applyNumberFormat="1" applyFont="1" applyFill="1" applyBorder="1" applyAlignment="1">
      <alignment horizontal="left" vertical="top" wrapText="1"/>
    </xf>
    <xf numFmtId="164" fontId="3" fillId="7" borderId="12" xfId="1" applyNumberFormat="1" applyFont="1" applyFill="1" applyBorder="1" applyAlignment="1">
      <alignment horizontal="left" vertical="top" wrapText="1"/>
    </xf>
    <xf numFmtId="10" fontId="3" fillId="3" borderId="16" xfId="0" quotePrefix="1" applyNumberFormat="1" applyFont="1" applyFill="1" applyBorder="1" applyAlignment="1">
      <alignment horizontal="center"/>
    </xf>
    <xf numFmtId="10" fontId="3" fillId="3" borderId="16" xfId="0" applyNumberFormat="1" applyFont="1" applyFill="1" applyBorder="1" applyAlignment="1">
      <alignment horizontal="center"/>
    </xf>
    <xf numFmtId="10" fontId="3" fillId="3" borderId="29" xfId="0" applyNumberFormat="1" applyFont="1" applyFill="1" applyBorder="1" applyAlignment="1">
      <alignment horizontal="center"/>
    </xf>
    <xf numFmtId="10" fontId="3" fillId="3" borderId="30" xfId="0" applyNumberFormat="1" applyFont="1" applyFill="1" applyBorder="1" applyAlignment="1">
      <alignment horizontal="center"/>
    </xf>
    <xf numFmtId="164" fontId="2" fillId="2" borderId="27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164" fontId="2" fillId="2" borderId="16" xfId="1" applyNumberFormat="1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22" xfId="0" applyFill="1" applyBorder="1" applyAlignment="1">
      <alignment horizontal="left" vertical="top" wrapText="1"/>
    </xf>
    <xf numFmtId="164" fontId="6" fillId="2" borderId="15" xfId="1" applyNumberFormat="1" applyFont="1" applyFill="1" applyBorder="1" applyAlignment="1">
      <alignment horizontal="center" vertical="center" wrapText="1"/>
    </xf>
    <xf numFmtId="164" fontId="6" fillId="2" borderId="9" xfId="1" applyNumberFormat="1" applyFont="1" applyFill="1" applyBorder="1" applyAlignment="1">
      <alignment horizontal="center" vertical="center" wrapText="1"/>
    </xf>
    <xf numFmtId="164" fontId="6" fillId="2" borderId="10" xfId="1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0" borderId="0" xfId="0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3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>
                    <a:lumMod val="75000"/>
                  </a:schemeClr>
                </a:solidFill>
              </a:rPr>
              <a:t> 30 by 30 National Trend 2014</a:t>
            </a:r>
            <a:r>
              <a:rPr lang="en-US" sz="1800" b="1" baseline="0">
                <a:solidFill>
                  <a:schemeClr val="accent1">
                    <a:lumMod val="75000"/>
                  </a:schemeClr>
                </a:solidFill>
              </a:rPr>
              <a:t> - 2023</a:t>
            </a:r>
            <a:r>
              <a:rPr lang="en-US" sz="1800" b="1">
                <a:solidFill>
                  <a:schemeClr val="accent1">
                    <a:lumMod val="75000"/>
                  </a:schemeClr>
                </a:solidFill>
              </a:rPr>
              <a:t>  </a:t>
            </a:r>
          </a:p>
        </c:rich>
      </c:tx>
      <c:layout>
        <c:manualLayout>
          <c:xMode val="edge"/>
          <c:yMode val="edge"/>
          <c:x val="0.32159990981052849"/>
          <c:y val="3.6934891683005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631812059923"/>
          <c:y val="0.10537808711712768"/>
          <c:w val="0.84866351280225893"/>
          <c:h val="0.7684656561435409"/>
        </c:manualLayout>
      </c:layout>
      <c:lineChart>
        <c:grouping val="standard"/>
        <c:varyColors val="0"/>
        <c:ser>
          <c:idx val="0"/>
          <c:order val="0"/>
          <c:tx>
            <c:strRef>
              <c:f>'Newly Licensed (Table 2)'!$H$25:$I$25</c:f>
              <c:strCache>
                <c:ptCount val="2"/>
                <c:pt idx="0">
                  <c:v> 30 by 30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'Newly Licensed (Table 2)'!$G$26:$G$35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'Newly Licensed (Table 2)'!$H$26:$H$35</c:f>
              <c:numCache>
                <c:formatCode>0.00%</c:formatCode>
                <c:ptCount val="10"/>
                <c:pt idx="0">
                  <c:v>0.17</c:v>
                </c:pt>
                <c:pt idx="1">
                  <c:v>0.16800000000000001</c:v>
                </c:pt>
                <c:pt idx="2">
                  <c:v>0.17199999999999999</c:v>
                </c:pt>
                <c:pt idx="3">
                  <c:v>0.18</c:v>
                </c:pt>
                <c:pt idx="4">
                  <c:v>0.18099999999999999</c:v>
                </c:pt>
                <c:pt idx="5">
                  <c:v>0.17849999999999999</c:v>
                </c:pt>
                <c:pt idx="6">
                  <c:v>0.20599999999999999</c:v>
                </c:pt>
                <c:pt idx="7">
                  <c:v>0.1981</c:v>
                </c:pt>
                <c:pt idx="8">
                  <c:v>0.19170000000000001</c:v>
                </c:pt>
                <c:pt idx="9">
                  <c:v>0.18723186925434115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6F-41A6-928F-C130ECEB2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1194080"/>
        <c:axId val="1571200736"/>
      </c:lineChart>
      <c:catAx>
        <c:axId val="1571194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/>
                  <a:t>Year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0.46928530333373009"/>
              <c:y val="0.92554766994748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200736"/>
        <c:crosses val="autoZero"/>
        <c:auto val="1"/>
        <c:lblAlgn val="ctr"/>
        <c:lblOffset val="100"/>
        <c:noMultiLvlLbl val="0"/>
      </c:catAx>
      <c:valAx>
        <c:axId val="1571200736"/>
        <c:scaling>
          <c:orientation val="minMax"/>
          <c:max val="0.25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/>
                  <a:t>Percentage</a:t>
                </a:r>
                <a:r>
                  <a:rPr lang="en-CA" sz="1200" baseline="0"/>
                  <a:t> of newly licensed engineers who identify as female</a:t>
                </a:r>
                <a:endParaRPr lang="en-CA" sz="1200"/>
              </a:p>
            </c:rich>
          </c:tx>
          <c:layout>
            <c:manualLayout>
              <c:xMode val="edge"/>
              <c:yMode val="edge"/>
              <c:x val="2.8907225212991623E-2"/>
              <c:y val="0.19914640355720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19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alpha val="96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75000"/>
                  </a:schemeClr>
                </a:solidFill>
              </a:rPr>
              <a:t>National Newly Licensed Engineers 2014 - 2020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'Newly Licensed trend (Table 3)'!$A$3:$C$3</c:f>
              <c:strCache>
                <c:ptCount val="3"/>
                <c:pt idx="0">
                  <c:v>Total Newly Licensed Engineers (male)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'Newly Licensed trend (Table 3)'!$D$1:$M$1</c:f>
              <c:numCache>
                <c:formatCode>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'Newly Licensed trend (Table 3)'!$D$3:$M$3</c:f>
              <c:numCache>
                <c:formatCode>#,##0</c:formatCode>
                <c:ptCount val="10"/>
                <c:pt idx="0">
                  <c:v>7175</c:v>
                </c:pt>
                <c:pt idx="1">
                  <c:v>8153</c:v>
                </c:pt>
                <c:pt idx="2">
                  <c:v>7136</c:v>
                </c:pt>
                <c:pt idx="3">
                  <c:v>8089</c:v>
                </c:pt>
                <c:pt idx="4">
                  <c:v>6411</c:v>
                </c:pt>
                <c:pt idx="5">
                  <c:v>7255</c:v>
                </c:pt>
                <c:pt idx="6">
                  <c:v>6298</c:v>
                </c:pt>
                <c:pt idx="7">
                  <c:v>5632</c:v>
                </c:pt>
                <c:pt idx="8">
                  <c:v>8832</c:v>
                </c:pt>
                <c:pt idx="9">
                  <c:v>7953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35-4B85-A87D-18A619ED6802}"/>
            </c:ext>
          </c:extLst>
        </c:ser>
        <c:ser>
          <c:idx val="3"/>
          <c:order val="1"/>
          <c:tx>
            <c:strRef>
              <c:f>'Newly Licensed trend (Table 3)'!$A$4:$C$4</c:f>
              <c:strCache>
                <c:ptCount val="3"/>
                <c:pt idx="0">
                  <c:v>Total Newly Licensed Engineers (female)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'Newly Licensed trend (Table 3)'!$D$1:$M$1</c:f>
              <c:numCache>
                <c:formatCode>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'Newly Licensed trend (Table 3)'!$D$4:$M$4</c:f>
              <c:numCache>
                <c:formatCode>#,##0</c:formatCode>
                <c:ptCount val="10"/>
                <c:pt idx="0">
                  <c:v>1470</c:v>
                </c:pt>
                <c:pt idx="1">
                  <c:v>1652</c:v>
                </c:pt>
                <c:pt idx="2">
                  <c:v>1482</c:v>
                </c:pt>
                <c:pt idx="3">
                  <c:v>1773</c:v>
                </c:pt>
                <c:pt idx="4">
                  <c:v>1414</c:v>
                </c:pt>
                <c:pt idx="5">
                  <c:v>1577</c:v>
                </c:pt>
                <c:pt idx="6">
                  <c:v>1635</c:v>
                </c:pt>
                <c:pt idx="7">
                  <c:v>1411</c:v>
                </c:pt>
                <c:pt idx="8">
                  <c:v>2105</c:v>
                </c:pt>
                <c:pt idx="9">
                  <c:v>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35-4B85-A87D-18A619ED6802}"/>
            </c:ext>
          </c:extLst>
        </c:ser>
        <c:ser>
          <c:idx val="0"/>
          <c:order val="2"/>
          <c:tx>
            <c:strRef>
              <c:f>'Newly Licensed trend (Table 3)'!$A$5:$C$5</c:f>
              <c:strCache>
                <c:ptCount val="3"/>
                <c:pt idx="0">
                  <c:v>Total Newly Licensed Engineers (non-binary)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D1-4C8C-A7B5-D0684D6516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D1-4C8C-A7B5-D0684D6516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D1-4C8C-A7B5-D0684D65161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D1-4C8C-A7B5-D0684D65161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D1-4C8C-A7B5-D0684D651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'Newly Licensed trend (Table 3)'!$D$1:$M$1</c:f>
              <c:numCache>
                <c:formatCode>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'Newly Licensed trend (Table 3)'!$D$5:$M$5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42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1-4C8C-A7B5-D0684D65161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2922608"/>
        <c:axId val="1902915952"/>
      </c:barChart>
      <c:catAx>
        <c:axId val="1902922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2915952"/>
        <c:crosses val="autoZero"/>
        <c:auto val="1"/>
        <c:lblAlgn val="ctr"/>
        <c:lblOffset val="100"/>
        <c:noMultiLvlLbl val="0"/>
      </c:catAx>
      <c:valAx>
        <c:axId val="19029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292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1">
                <a:solidFill>
                  <a:schemeClr val="accent1">
                    <a:lumMod val="75000"/>
                  </a:schemeClr>
                </a:solidFill>
              </a:rPr>
              <a:t>National</a:t>
            </a:r>
            <a:r>
              <a:rPr lang="en-CA" sz="1800" b="1" baseline="0">
                <a:solidFill>
                  <a:schemeClr val="accent1">
                    <a:lumMod val="75000"/>
                  </a:schemeClr>
                </a:solidFill>
              </a:rPr>
              <a:t> Engineers-in-Training 2014 - 2020 </a:t>
            </a:r>
            <a:endParaRPr lang="en-CA" sz="1800" b="1">
              <a:solidFill>
                <a:schemeClr val="accent1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5103662927089865"/>
          <c:y val="4.0691746880673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99066598976013"/>
          <c:y val="0.12409868712413188"/>
          <c:w val="0.86338566086318869"/>
          <c:h val="0.703006639483298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'EIT (Table 4)'!$A$3:$C$3</c:f>
              <c:strCache>
                <c:ptCount val="3"/>
                <c:pt idx="0">
                  <c:v>Total Engineers-in-Training (male)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3D7-48A4-BBA5-216D92F988A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D7-48A4-BBA5-216D92F988A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3D7-48A4-BBA5-216D92F988A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D7-48A4-BBA5-216D92F988A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3D7-48A4-BBA5-216D92F988A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D7-48A4-BBA5-216D92F988A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D7-48A4-BBA5-216D92F988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'EIT (Table 4)'!$D$1:$M$1</c:f>
              <c:numCache>
                <c:formatCode>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'EIT (Table 4)'!$D$3:$M$3</c:f>
              <c:numCache>
                <c:formatCode>#,##0</c:formatCode>
                <c:ptCount val="10"/>
                <c:pt idx="0">
                  <c:v>35954</c:v>
                </c:pt>
                <c:pt idx="1">
                  <c:v>37719</c:v>
                </c:pt>
                <c:pt idx="2">
                  <c:v>37811</c:v>
                </c:pt>
                <c:pt idx="3">
                  <c:v>39211</c:v>
                </c:pt>
                <c:pt idx="4">
                  <c:v>41501</c:v>
                </c:pt>
                <c:pt idx="5">
                  <c:v>40058</c:v>
                </c:pt>
                <c:pt idx="6">
                  <c:v>35751</c:v>
                </c:pt>
                <c:pt idx="7">
                  <c:v>34548</c:v>
                </c:pt>
                <c:pt idx="8">
                  <c:v>41429</c:v>
                </c:pt>
                <c:pt idx="9">
                  <c:v>43547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7-48A4-BBA5-216D92F988A3}"/>
            </c:ext>
          </c:extLst>
        </c:ser>
        <c:ser>
          <c:idx val="1"/>
          <c:order val="1"/>
          <c:tx>
            <c:strRef>
              <c:f>'EIT (Table 4)'!$A$4:$C$4</c:f>
              <c:strCache>
                <c:ptCount val="3"/>
                <c:pt idx="0">
                  <c:v>Total Engineers-in-Training (female)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'EIT (Table 4)'!$D$1:$M$1</c:f>
              <c:numCache>
                <c:formatCode>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'EIT (Table 4)'!$D$4:$M$4</c:f>
              <c:numCache>
                <c:formatCode>#,##0</c:formatCode>
                <c:ptCount val="10"/>
                <c:pt idx="0">
                  <c:v>8735</c:v>
                </c:pt>
                <c:pt idx="1">
                  <c:v>9282</c:v>
                </c:pt>
                <c:pt idx="2">
                  <c:v>9563</c:v>
                </c:pt>
                <c:pt idx="3">
                  <c:v>10018</c:v>
                </c:pt>
                <c:pt idx="4">
                  <c:v>10767</c:v>
                </c:pt>
                <c:pt idx="5">
                  <c:v>10820</c:v>
                </c:pt>
                <c:pt idx="6">
                  <c:v>9869</c:v>
                </c:pt>
                <c:pt idx="7">
                  <c:v>9669</c:v>
                </c:pt>
                <c:pt idx="8">
                  <c:v>11557</c:v>
                </c:pt>
                <c:pt idx="9">
                  <c:v>12095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D7-48A4-BBA5-216D92F988A3}"/>
            </c:ext>
          </c:extLst>
        </c:ser>
        <c:ser>
          <c:idx val="2"/>
          <c:order val="2"/>
          <c:tx>
            <c:strRef>
              <c:f>'EIT (Table 4)'!$A$5:$C$5</c:f>
              <c:strCache>
                <c:ptCount val="3"/>
                <c:pt idx="0">
                  <c:v>Total Engineers-in-Training (non-binary)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90F-45E6-A451-6F699B9043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90F-45E6-A451-6F699B9043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90F-45E6-A451-6F699B9043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90F-45E6-A451-6F699B9043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90F-45E6-A451-6F699B9043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'EIT (Table 4)'!$D$1:$M$1</c:f>
              <c:numCache>
                <c:formatCode>0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'EIT (Table 4)'!$D$5:$M$5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132</c:v>
                </c:pt>
                <c:pt idx="6">
                  <c:v>129</c:v>
                </c:pt>
                <c:pt idx="7">
                  <c:v>178</c:v>
                </c:pt>
                <c:pt idx="8">
                  <c:v>172</c:v>
                </c:pt>
                <c:pt idx="9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0F-45E6-A451-6F699B9043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2921776"/>
        <c:axId val="1902922192"/>
      </c:barChart>
      <c:catAx>
        <c:axId val="19029217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2922192"/>
        <c:crosses val="autoZero"/>
        <c:auto val="1"/>
        <c:lblAlgn val="ctr"/>
        <c:lblOffset val="100"/>
        <c:noMultiLvlLbl val="0"/>
      </c:catAx>
      <c:valAx>
        <c:axId val="190292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292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12140849650431"/>
          <c:y val="0.88596399602780196"/>
          <c:w val="0.2832892209104611"/>
          <c:h val="0.11403600397219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128866</xdr:colOff>
      <xdr:row>23</xdr:row>
      <xdr:rowOff>68355</xdr:rowOff>
    </xdr:from>
    <xdr:to>
      <xdr:col>3</xdr:col>
      <xdr:colOff>470647</xdr:colOff>
      <xdr:row>45</xdr:row>
      <xdr:rowOff>33618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654A27-6855-4E27-91CA-CDCE9784C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7</xdr:row>
      <xdr:rowOff>147637</xdr:rowOff>
    </xdr:from>
    <xdr:to>
      <xdr:col>10</xdr:col>
      <xdr:colOff>876299</xdr:colOff>
      <xdr:row>31</xdr:row>
      <xdr:rowOff>28575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FD69456-D827-4D37-9DA2-A7764F1AB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7</xdr:row>
      <xdr:rowOff>42861</xdr:rowOff>
    </xdr:from>
    <xdr:to>
      <xdr:col>9</xdr:col>
      <xdr:colOff>971549</xdr:colOff>
      <xdr:row>31</xdr:row>
      <xdr:rowOff>152400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A32AC53-5828-4AB1-97A0-CB0594BDD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zoomScale="140" zoomScaleNormal="140" workbookViewId="0">
      <pane xSplit="1" topLeftCell="O9" activePane="topRight" state="frozen"/>
      <selection pane="topRight" activeCell="O8" sqref="O8"/>
    </sheetView>
  </sheetViews>
  <sheetFormatPr defaultColWidth="8.85546875" defaultRowHeight="15"/>
  <cols>
    <col min="1" max="1" width="34.28515625" customWidth="1"/>
    <col min="2" max="2" width="12.7109375" customWidth="1"/>
    <col min="3" max="3" width="14.85546875" customWidth="1"/>
    <col min="4" max="4" width="13" customWidth="1"/>
    <col min="5" max="5" width="11.140625" customWidth="1"/>
    <col min="6" max="6" width="9.42578125" customWidth="1"/>
    <col min="7" max="7" width="7.5703125" bestFit="1" customWidth="1"/>
    <col min="8" max="13" width="6.5703125" bestFit="1" customWidth="1"/>
    <col min="14" max="14" width="8.5703125" bestFit="1" customWidth="1"/>
    <col min="15" max="15" width="10.5703125" bestFit="1" customWidth="1"/>
    <col min="16" max="16" width="9.5703125" bestFit="1" customWidth="1"/>
  </cols>
  <sheetData>
    <row r="1" spans="1:14" ht="95.25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spans="1:14" ht="15" customHeight="1" thickTop="1" thickBot="1">
      <c r="A2" s="4" t="s">
        <v>14</v>
      </c>
      <c r="B2" s="27">
        <f>SUM(B10,B14,B18,B22,B26,B30,B34)</f>
        <v>32530</v>
      </c>
      <c r="C2" s="27">
        <f>SUM(C10,C14,C18,C22,C26,C30,C34)</f>
        <v>52509</v>
      </c>
      <c r="D2" s="27">
        <f t="shared" ref="D2:N2" si="0">SUM(D10,D14,D18,D22,D26,D30,D34)</f>
        <v>12363</v>
      </c>
      <c r="E2" s="27">
        <f>SUM(E10,E14,E18,E22,E26,E30,E34)</f>
        <v>8082</v>
      </c>
      <c r="F2" s="27">
        <f t="shared" si="0"/>
        <v>86250</v>
      </c>
      <c r="G2" s="27">
        <f>SUM(G10,G14,G18,G22,G26,G30,G34)</f>
        <v>60522</v>
      </c>
      <c r="H2" s="27">
        <f t="shared" si="0"/>
        <v>4776</v>
      </c>
      <c r="I2" s="27">
        <f t="shared" si="0"/>
        <v>7494</v>
      </c>
      <c r="J2" s="27">
        <f t="shared" si="0"/>
        <v>945</v>
      </c>
      <c r="K2" s="27">
        <f t="shared" si="0"/>
        <v>4082</v>
      </c>
      <c r="L2" s="27">
        <f t="shared" si="0"/>
        <v>2025</v>
      </c>
      <c r="M2" s="27">
        <f t="shared" si="0"/>
        <v>1235</v>
      </c>
      <c r="N2" s="27">
        <f t="shared" si="0"/>
        <v>272813</v>
      </c>
    </row>
    <row r="3" spans="1:14" ht="15" customHeight="1" thickTop="1" thickBot="1">
      <c r="A3" s="4" t="s">
        <v>15</v>
      </c>
      <c r="B3" s="27">
        <f>SUM(B11,B15,B19,B23,B27,B31,B35)</f>
        <v>6150</v>
      </c>
      <c r="C3" s="27">
        <f t="shared" ref="C3:N3" si="1">SUM(C11,C15,C19,C23,C27,C31,C35)</f>
        <v>9997</v>
      </c>
      <c r="D3" s="27">
        <f t="shared" si="1"/>
        <v>1915</v>
      </c>
      <c r="E3" s="27">
        <f t="shared" si="1"/>
        <v>1333</v>
      </c>
      <c r="F3" s="27">
        <f t="shared" si="1"/>
        <v>14884</v>
      </c>
      <c r="G3" s="27">
        <f t="shared" si="1"/>
        <v>12291</v>
      </c>
      <c r="H3" s="27">
        <f t="shared" si="1"/>
        <v>758</v>
      </c>
      <c r="I3" s="27">
        <f t="shared" si="1"/>
        <v>1273</v>
      </c>
      <c r="J3" s="27">
        <f t="shared" si="1"/>
        <v>120</v>
      </c>
      <c r="K3" s="27">
        <f t="shared" si="1"/>
        <v>772</v>
      </c>
      <c r="L3" s="27">
        <f t="shared" si="1"/>
        <v>266</v>
      </c>
      <c r="M3" s="27">
        <f t="shared" si="1"/>
        <v>167</v>
      </c>
      <c r="N3" s="27">
        <f t="shared" si="1"/>
        <v>49926</v>
      </c>
    </row>
    <row r="4" spans="1:14" ht="15" customHeight="1" thickTop="1" thickBot="1">
      <c r="A4" s="4" t="s">
        <v>16</v>
      </c>
      <c r="B4" s="5">
        <f>SUM(B12,B16,B20,B24,B28,B32,B36)</f>
        <v>252</v>
      </c>
      <c r="C4" s="27">
        <f t="shared" ref="C4:N4" si="2">SUM(C12,C16,C20,C24,C28,C32,C36)</f>
        <v>1</v>
      </c>
      <c r="D4" s="27">
        <f t="shared" si="2"/>
        <v>295</v>
      </c>
      <c r="E4" s="27">
        <f t="shared" si="2"/>
        <v>1</v>
      </c>
      <c r="F4" s="27">
        <f t="shared" si="2"/>
        <v>17</v>
      </c>
      <c r="G4" s="27">
        <f t="shared" si="2"/>
        <v>0</v>
      </c>
      <c r="H4" s="27">
        <f t="shared" si="2"/>
        <v>27</v>
      </c>
      <c r="I4" s="27">
        <f t="shared" si="2"/>
        <v>7</v>
      </c>
      <c r="J4" s="27">
        <f t="shared" si="2"/>
        <v>0</v>
      </c>
      <c r="K4" s="27">
        <f t="shared" si="2"/>
        <v>1</v>
      </c>
      <c r="L4" s="27">
        <f t="shared" si="2"/>
        <v>0</v>
      </c>
      <c r="M4" s="27">
        <f t="shared" si="2"/>
        <v>20</v>
      </c>
      <c r="N4" s="27">
        <f t="shared" si="2"/>
        <v>621</v>
      </c>
    </row>
    <row r="5" spans="1:14" ht="15" customHeight="1" thickTop="1" thickBot="1">
      <c r="A5" s="4" t="s">
        <v>17</v>
      </c>
      <c r="B5" s="39">
        <f t="shared" ref="B5:N5" si="3">B3/B6</f>
        <v>0.15796773862118565</v>
      </c>
      <c r="C5" s="39">
        <f t="shared" si="3"/>
        <v>0.15993408738221318</v>
      </c>
      <c r="D5" s="39">
        <f t="shared" si="3"/>
        <v>0.13140739724147396</v>
      </c>
      <c r="E5" s="87">
        <f t="shared" si="3"/>
        <v>0.14156754460492779</v>
      </c>
      <c r="F5" s="39">
        <f t="shared" si="3"/>
        <v>0.14714634556257478</v>
      </c>
      <c r="G5" s="39">
        <f t="shared" si="3"/>
        <v>0.16880227431914629</v>
      </c>
      <c r="H5" s="39">
        <f t="shared" si="3"/>
        <v>0.13630641970868548</v>
      </c>
      <c r="I5" s="39">
        <f t="shared" si="3"/>
        <v>0.14508775928880785</v>
      </c>
      <c r="J5" s="39">
        <f t="shared" si="3"/>
        <v>0.11267605633802817</v>
      </c>
      <c r="K5" s="39">
        <f t="shared" si="3"/>
        <v>0.15901132852729144</v>
      </c>
      <c r="L5" s="39">
        <f t="shared" si="3"/>
        <v>0.11610650371017023</v>
      </c>
      <c r="M5" s="39">
        <f t="shared" si="3"/>
        <v>0.11744022503516174</v>
      </c>
      <c r="N5" s="39">
        <f t="shared" si="3"/>
        <v>0.1543975754576942</v>
      </c>
    </row>
    <row r="6" spans="1:14" ht="15" customHeight="1" thickTop="1" thickBot="1">
      <c r="A6" s="45" t="s">
        <v>18</v>
      </c>
      <c r="B6" s="68">
        <f>SUM(B13,B17,B21,B25,B29,B33,B37)</f>
        <v>38932</v>
      </c>
      <c r="C6" s="68">
        <f t="shared" ref="C6:M6" si="4">SUM(C13,C17,C21,C25,C29,C33,C37)</f>
        <v>62507</v>
      </c>
      <c r="D6" s="68">
        <f t="shared" si="4"/>
        <v>14573</v>
      </c>
      <c r="E6" s="22">
        <f t="shared" si="4"/>
        <v>9416</v>
      </c>
      <c r="F6" s="84">
        <f>SUM(F13,F17,F21,F25,F29,F33,F37)</f>
        <v>101151</v>
      </c>
      <c r="G6" s="68">
        <f t="shared" si="4"/>
        <v>72813</v>
      </c>
      <c r="H6" s="22">
        <f t="shared" si="4"/>
        <v>5561</v>
      </c>
      <c r="I6" s="68">
        <f t="shared" si="4"/>
        <v>8774</v>
      </c>
      <c r="J6" s="68">
        <f t="shared" si="4"/>
        <v>1065</v>
      </c>
      <c r="K6" s="68">
        <f t="shared" si="4"/>
        <v>4855</v>
      </c>
      <c r="L6" s="68">
        <f t="shared" si="4"/>
        <v>2291</v>
      </c>
      <c r="M6" s="68">
        <f t="shared" si="4"/>
        <v>1422</v>
      </c>
      <c r="N6" s="68">
        <f>SUM(N13,N17,N21,N25,N29,N33,N37)</f>
        <v>323360</v>
      </c>
    </row>
    <row r="7" spans="1:14" ht="45" customHeight="1" thickTop="1" thickBot="1">
      <c r="A7" s="107" t="s">
        <v>19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ht="87.75" customHeight="1" thickTop="1">
      <c r="A8" s="106" t="s">
        <v>20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 ht="15" customHeight="1">
      <c r="A9" s="71" t="s">
        <v>21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</row>
    <row r="10" spans="1:14" ht="15" customHeight="1" thickBot="1">
      <c r="A10" s="46" t="s">
        <v>22</v>
      </c>
      <c r="B10" s="8">
        <v>21417</v>
      </c>
      <c r="C10" s="8">
        <v>36980</v>
      </c>
      <c r="D10" s="8">
        <v>7446</v>
      </c>
      <c r="E10" s="8">
        <v>5381</v>
      </c>
      <c r="F10" s="8">
        <v>62731</v>
      </c>
      <c r="G10" s="8">
        <v>46164</v>
      </c>
      <c r="H10" s="8">
        <v>2653</v>
      </c>
      <c r="I10" s="8">
        <v>4675</v>
      </c>
      <c r="J10" s="8">
        <v>689</v>
      </c>
      <c r="K10" s="8">
        <v>3201</v>
      </c>
      <c r="L10" s="8">
        <v>191</v>
      </c>
      <c r="M10" s="8">
        <v>1104</v>
      </c>
      <c r="N10" s="47">
        <f>SUM(B10:M10)</f>
        <v>192632</v>
      </c>
    </row>
    <row r="11" spans="1:14" ht="15" customHeight="1" thickTop="1" thickBot="1">
      <c r="A11" s="12" t="s">
        <v>23</v>
      </c>
      <c r="B11" s="5">
        <v>3654</v>
      </c>
      <c r="C11" s="5">
        <v>7176</v>
      </c>
      <c r="D11" s="5">
        <v>1128</v>
      </c>
      <c r="E11" s="5">
        <v>764</v>
      </c>
      <c r="F11" s="5">
        <v>10691</v>
      </c>
      <c r="G11" s="5">
        <v>9238</v>
      </c>
      <c r="H11" s="5">
        <v>486</v>
      </c>
      <c r="I11" s="5">
        <v>864</v>
      </c>
      <c r="J11" s="5">
        <v>76</v>
      </c>
      <c r="K11" s="5">
        <v>563</v>
      </c>
      <c r="L11" s="5">
        <v>33</v>
      </c>
      <c r="M11" s="5">
        <v>149</v>
      </c>
      <c r="N11" s="47">
        <f t="shared" ref="N11:N37" si="5">SUM(B11:M11)</f>
        <v>34822</v>
      </c>
    </row>
    <row r="12" spans="1:14" ht="15" customHeight="1" thickTop="1" thickBot="1">
      <c r="A12" s="12" t="s">
        <v>24</v>
      </c>
      <c r="B12" s="5">
        <v>168</v>
      </c>
      <c r="C12" s="5">
        <v>1</v>
      </c>
      <c r="D12" s="5">
        <v>138</v>
      </c>
      <c r="E12" s="5">
        <v>0</v>
      </c>
      <c r="F12" s="5">
        <v>7</v>
      </c>
      <c r="G12" s="5">
        <v>0</v>
      </c>
      <c r="H12" s="5">
        <v>5</v>
      </c>
      <c r="I12" s="5">
        <v>3</v>
      </c>
      <c r="J12" s="5">
        <v>0</v>
      </c>
      <c r="K12" s="5">
        <v>1</v>
      </c>
      <c r="L12" s="5">
        <v>0</v>
      </c>
      <c r="M12" s="5">
        <v>20</v>
      </c>
      <c r="N12" s="47">
        <f t="shared" si="5"/>
        <v>343</v>
      </c>
    </row>
    <row r="13" spans="1:14" ht="15" customHeight="1" thickTop="1" thickBot="1">
      <c r="A13" s="23" t="s">
        <v>25</v>
      </c>
      <c r="B13" s="22">
        <f t="shared" ref="B13:C13" si="6">SUM(B10:B12)</f>
        <v>25239</v>
      </c>
      <c r="C13" s="22">
        <f t="shared" si="6"/>
        <v>44157</v>
      </c>
      <c r="D13" s="22">
        <f>SUM(D10:D12)</f>
        <v>8712</v>
      </c>
      <c r="E13" s="22">
        <f t="shared" ref="E13:M13" si="7">SUM(E10:E12)</f>
        <v>6145</v>
      </c>
      <c r="F13" s="22">
        <f t="shared" si="7"/>
        <v>73429</v>
      </c>
      <c r="G13" s="22">
        <f t="shared" si="7"/>
        <v>55402</v>
      </c>
      <c r="H13" s="22">
        <f t="shared" si="7"/>
        <v>3144</v>
      </c>
      <c r="I13" s="22">
        <f t="shared" si="7"/>
        <v>5542</v>
      </c>
      <c r="J13" s="22">
        <f t="shared" si="7"/>
        <v>765</v>
      </c>
      <c r="K13" s="22">
        <f t="shared" si="7"/>
        <v>3765</v>
      </c>
      <c r="L13" s="22">
        <f t="shared" si="7"/>
        <v>224</v>
      </c>
      <c r="M13" s="22">
        <f t="shared" si="7"/>
        <v>1273</v>
      </c>
      <c r="N13" s="22">
        <f t="shared" si="5"/>
        <v>227797</v>
      </c>
    </row>
    <row r="14" spans="1:14" ht="15" customHeight="1" thickTop="1" thickBot="1">
      <c r="A14" s="4" t="s">
        <v>26</v>
      </c>
      <c r="B14" s="72">
        <v>0</v>
      </c>
      <c r="C14" s="5">
        <v>0</v>
      </c>
      <c r="D14" s="5">
        <v>23</v>
      </c>
      <c r="E14" s="5">
        <v>21</v>
      </c>
      <c r="F14" s="5">
        <v>61</v>
      </c>
      <c r="G14" s="5">
        <v>209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47">
        <f>SUM(B14:M14)</f>
        <v>314</v>
      </c>
    </row>
    <row r="15" spans="1:14" ht="15" customHeight="1" thickTop="1" thickBot="1">
      <c r="A15" s="4" t="s">
        <v>27</v>
      </c>
      <c r="B15" s="72">
        <v>0</v>
      </c>
      <c r="C15" s="5">
        <v>0</v>
      </c>
      <c r="D15" s="5">
        <v>0</v>
      </c>
      <c r="E15" s="5">
        <v>1</v>
      </c>
      <c r="F15" s="5">
        <v>5</v>
      </c>
      <c r="G15" s="5">
        <v>27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47">
        <f>SUM(B15:M15)</f>
        <v>33</v>
      </c>
    </row>
    <row r="16" spans="1:14" s="20" customFormat="1" ht="15" customHeight="1" thickTop="1" thickBot="1">
      <c r="A16" s="4" t="s">
        <v>28</v>
      </c>
      <c r="B16" s="72">
        <v>0</v>
      </c>
      <c r="C16" s="5">
        <v>0</v>
      </c>
      <c r="D16" s="5">
        <v>1</v>
      </c>
      <c r="E16" s="83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47">
        <f t="shared" si="5"/>
        <v>1</v>
      </c>
    </row>
    <row r="17" spans="1:15" s="20" customFormat="1" ht="15" customHeight="1" thickTop="1" thickBot="1">
      <c r="A17" s="23" t="s">
        <v>29</v>
      </c>
      <c r="B17" s="22">
        <f>SUM(B14:B16)</f>
        <v>0</v>
      </c>
      <c r="C17" s="22">
        <f>SUM(C14:C16)</f>
        <v>0</v>
      </c>
      <c r="D17" s="22">
        <f>SUM(D14:D16)</f>
        <v>24</v>
      </c>
      <c r="E17" s="22">
        <f t="shared" ref="E17:M17" si="8">SUM(E14:E16)</f>
        <v>22</v>
      </c>
      <c r="F17" s="22">
        <f t="shared" si="8"/>
        <v>66</v>
      </c>
      <c r="G17" s="22">
        <f t="shared" si="8"/>
        <v>236</v>
      </c>
      <c r="H17" s="22">
        <f t="shared" si="8"/>
        <v>0</v>
      </c>
      <c r="I17" s="22">
        <f t="shared" si="8"/>
        <v>0</v>
      </c>
      <c r="J17" s="22">
        <f t="shared" si="8"/>
        <v>0</v>
      </c>
      <c r="K17" s="22">
        <f t="shared" si="8"/>
        <v>0</v>
      </c>
      <c r="L17" s="22">
        <f t="shared" si="8"/>
        <v>0</v>
      </c>
      <c r="M17" s="22">
        <f t="shared" si="8"/>
        <v>0</v>
      </c>
      <c r="N17" s="22">
        <f t="shared" si="5"/>
        <v>348</v>
      </c>
    </row>
    <row r="18" spans="1:15" s="20" customFormat="1" ht="15" customHeight="1" thickTop="1" thickBot="1">
      <c r="A18" s="4" t="s">
        <v>30</v>
      </c>
      <c r="B18" s="73">
        <v>0</v>
      </c>
      <c r="C18" s="27">
        <v>777</v>
      </c>
      <c r="D18" s="27">
        <v>145</v>
      </c>
      <c r="E18" s="27">
        <v>29</v>
      </c>
      <c r="F18" s="27">
        <v>0</v>
      </c>
      <c r="G18" s="27">
        <v>0</v>
      </c>
      <c r="H18" s="27">
        <v>963</v>
      </c>
      <c r="I18" s="27">
        <v>0</v>
      </c>
      <c r="J18" s="27">
        <v>0</v>
      </c>
      <c r="K18" s="27">
        <v>0</v>
      </c>
      <c r="L18" s="27">
        <v>1653</v>
      </c>
      <c r="M18" s="27">
        <v>15</v>
      </c>
      <c r="N18" s="47">
        <f t="shared" si="5"/>
        <v>3582</v>
      </c>
      <c r="O18" s="21"/>
    </row>
    <row r="19" spans="1:15" ht="15" customHeight="1" thickTop="1" thickBot="1">
      <c r="A19" s="4" t="s">
        <v>31</v>
      </c>
      <c r="B19" s="73">
        <v>0</v>
      </c>
      <c r="C19" s="27">
        <v>56</v>
      </c>
      <c r="D19" s="27">
        <v>20</v>
      </c>
      <c r="E19" s="27">
        <v>4</v>
      </c>
      <c r="F19" s="27">
        <v>0</v>
      </c>
      <c r="G19" s="27">
        <v>0</v>
      </c>
      <c r="H19" s="27">
        <v>92</v>
      </c>
      <c r="I19" s="27">
        <v>0</v>
      </c>
      <c r="J19" s="27">
        <v>0</v>
      </c>
      <c r="K19" s="27">
        <v>0</v>
      </c>
      <c r="L19" s="27">
        <v>198</v>
      </c>
      <c r="M19" s="27">
        <v>0</v>
      </c>
      <c r="N19" s="47">
        <f t="shared" si="5"/>
        <v>370</v>
      </c>
    </row>
    <row r="20" spans="1:15" s="20" customFormat="1" ht="15" customHeight="1" thickTop="1" thickBot="1">
      <c r="A20" s="4" t="s">
        <v>32</v>
      </c>
      <c r="B20" s="73">
        <v>0</v>
      </c>
      <c r="C20" s="27">
        <v>0</v>
      </c>
      <c r="D20" s="27">
        <v>14</v>
      </c>
      <c r="E20" s="27">
        <v>0</v>
      </c>
      <c r="F20" s="27">
        <v>0</v>
      </c>
      <c r="G20" s="27">
        <v>0</v>
      </c>
      <c r="H20" s="27">
        <v>10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47">
        <f t="shared" si="5"/>
        <v>24</v>
      </c>
    </row>
    <row r="21" spans="1:15" ht="15" customHeight="1" thickTop="1" thickBot="1">
      <c r="A21" s="23" t="s">
        <v>33</v>
      </c>
      <c r="B21" s="22">
        <f>SUM(B18:B20)</f>
        <v>0</v>
      </c>
      <c r="C21" s="22">
        <f t="shared" ref="C21" si="9">SUM(C18:C20)</f>
        <v>833</v>
      </c>
      <c r="D21" s="22">
        <f>SUM(D18:D20)</f>
        <v>179</v>
      </c>
      <c r="E21" s="22">
        <f t="shared" ref="E21:M21" si="10">SUM(E18:E20)</f>
        <v>33</v>
      </c>
      <c r="F21" s="22">
        <f>SUM(F18:F20)</f>
        <v>0</v>
      </c>
      <c r="G21" s="22">
        <f t="shared" si="10"/>
        <v>0</v>
      </c>
      <c r="H21" s="22">
        <f t="shared" si="10"/>
        <v>1065</v>
      </c>
      <c r="I21" s="22">
        <f t="shared" si="10"/>
        <v>0</v>
      </c>
      <c r="J21" s="22">
        <f t="shared" si="10"/>
        <v>0</v>
      </c>
      <c r="K21" s="22">
        <f t="shared" si="10"/>
        <v>0</v>
      </c>
      <c r="L21" s="22">
        <f t="shared" si="10"/>
        <v>1851</v>
      </c>
      <c r="M21" s="22">
        <f t="shared" si="10"/>
        <v>15</v>
      </c>
      <c r="N21" s="22">
        <f t="shared" si="5"/>
        <v>3976</v>
      </c>
    </row>
    <row r="22" spans="1:15" ht="15" customHeight="1" thickTop="1" thickBot="1">
      <c r="A22" s="4" t="s">
        <v>34</v>
      </c>
      <c r="B22" s="27">
        <v>329</v>
      </c>
      <c r="C22" s="27">
        <v>833</v>
      </c>
      <c r="D22" s="82">
        <v>0</v>
      </c>
      <c r="E22" s="27">
        <v>0</v>
      </c>
      <c r="F22" s="27">
        <v>303</v>
      </c>
      <c r="G22" s="27">
        <v>218</v>
      </c>
      <c r="H22" s="27">
        <v>0</v>
      </c>
      <c r="I22" s="27">
        <v>3</v>
      </c>
      <c r="J22" s="27">
        <v>0</v>
      </c>
      <c r="K22" s="27">
        <v>24</v>
      </c>
      <c r="L22" s="27">
        <v>0</v>
      </c>
      <c r="M22" s="27">
        <v>0</v>
      </c>
      <c r="N22" s="47">
        <f t="shared" si="5"/>
        <v>1710</v>
      </c>
    </row>
    <row r="23" spans="1:15" ht="15" customHeight="1" thickTop="1" thickBot="1">
      <c r="A23" s="4" t="s">
        <v>35</v>
      </c>
      <c r="B23" s="27">
        <v>30</v>
      </c>
      <c r="C23" s="27">
        <v>57</v>
      </c>
      <c r="D23" s="82">
        <v>0</v>
      </c>
      <c r="E23" s="27">
        <v>0</v>
      </c>
      <c r="F23" s="27">
        <v>50</v>
      </c>
      <c r="G23" s="27">
        <v>10</v>
      </c>
      <c r="H23" s="27">
        <v>0</v>
      </c>
      <c r="I23" s="27">
        <v>2</v>
      </c>
      <c r="J23" s="27">
        <v>0</v>
      </c>
      <c r="K23" s="27">
        <v>3</v>
      </c>
      <c r="L23" s="27">
        <v>0</v>
      </c>
      <c r="M23" s="27">
        <v>0</v>
      </c>
      <c r="N23" s="47">
        <f t="shared" si="5"/>
        <v>152</v>
      </c>
    </row>
    <row r="24" spans="1:15" s="20" customFormat="1" ht="15" customHeight="1" thickTop="1" thickBot="1">
      <c r="A24" s="4" t="s">
        <v>36</v>
      </c>
      <c r="B24" s="36">
        <v>1</v>
      </c>
      <c r="C24" s="36">
        <v>0</v>
      </c>
      <c r="D24" s="82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27">
        <v>0</v>
      </c>
      <c r="L24" s="36">
        <v>0</v>
      </c>
      <c r="M24" s="36">
        <v>0</v>
      </c>
      <c r="N24" s="47">
        <f t="shared" si="5"/>
        <v>1</v>
      </c>
    </row>
    <row r="25" spans="1:15" ht="15" customHeight="1" thickTop="1" thickBot="1">
      <c r="A25" s="23" t="s">
        <v>37</v>
      </c>
      <c r="B25" s="22">
        <f t="shared" ref="B25:C25" si="11">SUM(B22:B24)</f>
        <v>360</v>
      </c>
      <c r="C25" s="22">
        <f t="shared" si="11"/>
        <v>890</v>
      </c>
      <c r="D25" s="22">
        <f>SUM(D22:D24)</f>
        <v>0</v>
      </c>
      <c r="E25" s="22">
        <f t="shared" ref="E25" si="12">SUM(E22:E24)</f>
        <v>0</v>
      </c>
      <c r="F25" s="22">
        <f t="shared" ref="F25:G25" si="13">SUM(F22:F24)</f>
        <v>353</v>
      </c>
      <c r="G25" s="22">
        <f t="shared" si="13"/>
        <v>228</v>
      </c>
      <c r="H25" s="22">
        <f t="shared" ref="H25" si="14">SUM(H22:H24)</f>
        <v>0</v>
      </c>
      <c r="I25" s="22">
        <f t="shared" ref="I25:J25" si="15">SUM(I22:I24)</f>
        <v>5</v>
      </c>
      <c r="J25" s="22">
        <f t="shared" si="15"/>
        <v>0</v>
      </c>
      <c r="K25" s="22">
        <f t="shared" ref="K25" si="16">SUM(K22:K24)</f>
        <v>27</v>
      </c>
      <c r="L25" s="22">
        <f t="shared" ref="L25:M25" si="17">SUM(L22:L24)</f>
        <v>0</v>
      </c>
      <c r="M25" s="22">
        <f t="shared" si="17"/>
        <v>0</v>
      </c>
      <c r="N25" s="22">
        <f t="shared" si="5"/>
        <v>1863</v>
      </c>
    </row>
    <row r="26" spans="1:15" ht="15" customHeight="1" thickTop="1" thickBot="1">
      <c r="A26" s="75" t="s">
        <v>38</v>
      </c>
      <c r="B26" s="5">
        <v>2190</v>
      </c>
      <c r="C26" s="5">
        <v>4857</v>
      </c>
      <c r="D26" s="5">
        <v>1332</v>
      </c>
      <c r="E26" s="5">
        <v>15</v>
      </c>
      <c r="F26" s="5">
        <v>11947</v>
      </c>
      <c r="G26" s="5">
        <v>3924</v>
      </c>
      <c r="H26" s="5">
        <v>272</v>
      </c>
      <c r="I26" s="5">
        <v>113</v>
      </c>
      <c r="J26" s="5">
        <v>22</v>
      </c>
      <c r="K26" s="5">
        <v>184</v>
      </c>
      <c r="L26" s="5">
        <v>61</v>
      </c>
      <c r="M26" s="5">
        <v>0</v>
      </c>
      <c r="N26" s="47">
        <f t="shared" si="5"/>
        <v>24917</v>
      </c>
    </row>
    <row r="27" spans="1:15" ht="15" customHeight="1" thickTop="1" thickBot="1">
      <c r="A27" s="75" t="s">
        <v>39</v>
      </c>
      <c r="B27" s="5">
        <v>317</v>
      </c>
      <c r="C27" s="5">
        <v>273</v>
      </c>
      <c r="D27" s="5">
        <v>282</v>
      </c>
      <c r="E27" s="5">
        <v>26</v>
      </c>
      <c r="F27" s="5">
        <v>1105</v>
      </c>
      <c r="G27" s="5">
        <v>209</v>
      </c>
      <c r="H27" s="5">
        <v>42</v>
      </c>
      <c r="I27" s="5">
        <v>19</v>
      </c>
      <c r="J27" s="5">
        <v>2</v>
      </c>
      <c r="K27" s="5">
        <v>28</v>
      </c>
      <c r="L27" s="5">
        <v>6</v>
      </c>
      <c r="M27" s="5">
        <v>0</v>
      </c>
      <c r="N27" s="47">
        <f t="shared" si="5"/>
        <v>2309</v>
      </c>
    </row>
    <row r="28" spans="1:15" ht="46.5" thickTop="1" thickBot="1">
      <c r="A28" s="75" t="s">
        <v>40</v>
      </c>
      <c r="B28" s="37">
        <v>10</v>
      </c>
      <c r="C28" s="37">
        <v>0</v>
      </c>
      <c r="D28" s="35">
        <v>36</v>
      </c>
      <c r="E28" s="37">
        <v>0</v>
      </c>
      <c r="F28" s="37">
        <v>0</v>
      </c>
      <c r="G28" s="37">
        <v>0</v>
      </c>
      <c r="H28" s="37">
        <v>2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47">
        <f t="shared" si="5"/>
        <v>48</v>
      </c>
    </row>
    <row r="29" spans="1:15" ht="15" customHeight="1" thickTop="1" thickBot="1">
      <c r="A29" s="76" t="s">
        <v>41</v>
      </c>
      <c r="B29" s="22">
        <f>SUM(B26:B28)</f>
        <v>2517</v>
      </c>
      <c r="C29" s="22">
        <f t="shared" ref="C29" si="18">SUM(C26:C28)</f>
        <v>5130</v>
      </c>
      <c r="D29" s="22">
        <f>SUM(D26:D28)</f>
        <v>1650</v>
      </c>
      <c r="E29" s="22">
        <f t="shared" ref="E29" si="19">SUM(E26:E28)</f>
        <v>41</v>
      </c>
      <c r="F29" s="22">
        <f t="shared" ref="F29:G29" si="20">SUM(F26:F28)</f>
        <v>13052</v>
      </c>
      <c r="G29" s="22">
        <f t="shared" si="20"/>
        <v>4133</v>
      </c>
      <c r="H29" s="22">
        <f t="shared" ref="H29" si="21">SUM(H26:H28)</f>
        <v>316</v>
      </c>
      <c r="I29" s="22">
        <f t="shared" ref="I29:J29" si="22">SUM(I26:I28)</f>
        <v>132</v>
      </c>
      <c r="J29" s="22">
        <f t="shared" si="22"/>
        <v>24</v>
      </c>
      <c r="K29" s="22">
        <f t="shared" ref="K29" si="23">SUM(K26:K28)</f>
        <v>212</v>
      </c>
      <c r="L29" s="22">
        <f t="shared" ref="L29:M29" si="24">SUM(L26:L28)</f>
        <v>67</v>
      </c>
      <c r="M29" s="22">
        <f t="shared" si="24"/>
        <v>0</v>
      </c>
      <c r="N29" s="22">
        <f t="shared" si="5"/>
        <v>27274</v>
      </c>
      <c r="O29" s="9"/>
    </row>
    <row r="30" spans="1:15" ht="15" customHeight="1" thickTop="1" thickBot="1">
      <c r="A30" s="4" t="s">
        <v>42</v>
      </c>
      <c r="B30" s="5">
        <v>1103</v>
      </c>
      <c r="C30" s="5">
        <v>439</v>
      </c>
      <c r="D30" s="5">
        <v>1265</v>
      </c>
      <c r="E30" s="5">
        <v>503</v>
      </c>
      <c r="F30" s="5">
        <v>438</v>
      </c>
      <c r="G30" s="5">
        <v>13</v>
      </c>
      <c r="H30" s="5">
        <v>502</v>
      </c>
      <c r="I30" s="5">
        <v>1596</v>
      </c>
      <c r="J30" s="5">
        <v>22</v>
      </c>
      <c r="K30" s="5">
        <v>132</v>
      </c>
      <c r="L30" s="5">
        <v>52</v>
      </c>
      <c r="M30" s="5">
        <v>46</v>
      </c>
      <c r="N30" s="47">
        <f t="shared" si="5"/>
        <v>6111</v>
      </c>
    </row>
    <row r="31" spans="1:15" ht="15" customHeight="1" thickTop="1" thickBot="1">
      <c r="A31" s="4" t="s">
        <v>43</v>
      </c>
      <c r="B31" s="5">
        <v>10</v>
      </c>
      <c r="C31" s="5">
        <v>10</v>
      </c>
      <c r="D31" s="5">
        <v>10</v>
      </c>
      <c r="E31" s="5">
        <v>19</v>
      </c>
      <c r="F31" s="5">
        <v>47</v>
      </c>
      <c r="G31" s="5">
        <v>3</v>
      </c>
      <c r="H31" s="5">
        <v>11</v>
      </c>
      <c r="I31" s="5">
        <v>28</v>
      </c>
      <c r="J31" s="5">
        <v>1</v>
      </c>
      <c r="K31" s="5">
        <v>3</v>
      </c>
      <c r="L31" s="5">
        <v>2</v>
      </c>
      <c r="M31" s="5">
        <v>1</v>
      </c>
      <c r="N31" s="47">
        <f t="shared" si="5"/>
        <v>145</v>
      </c>
      <c r="O31" s="9"/>
    </row>
    <row r="32" spans="1:15" ht="15" customHeight="1" thickTop="1" thickBot="1">
      <c r="A32" s="4" t="s">
        <v>44</v>
      </c>
      <c r="B32" s="37">
        <v>2</v>
      </c>
      <c r="C32" s="37">
        <v>0</v>
      </c>
      <c r="D32" s="35">
        <v>23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47">
        <f t="shared" si="5"/>
        <v>25</v>
      </c>
    </row>
    <row r="33" spans="1:16" ht="15" customHeight="1" thickTop="1" thickBot="1">
      <c r="A33" s="23" t="s">
        <v>45</v>
      </c>
      <c r="B33" s="22">
        <f>SUM(B30:B32)</f>
        <v>1115</v>
      </c>
      <c r="C33" s="22">
        <f t="shared" ref="C33" si="25">SUM(C30:C32)</f>
        <v>449</v>
      </c>
      <c r="D33" s="22">
        <f>SUM(D30:D32)</f>
        <v>1298</v>
      </c>
      <c r="E33" s="22">
        <f t="shared" ref="E33" si="26">SUM(E30:E32)</f>
        <v>522</v>
      </c>
      <c r="F33" s="22">
        <f t="shared" ref="F33:G33" si="27">SUM(F30:F32)</f>
        <v>485</v>
      </c>
      <c r="G33" s="22">
        <f t="shared" si="27"/>
        <v>16</v>
      </c>
      <c r="H33" s="22">
        <f t="shared" ref="H33" si="28">SUM(H30:H32)</f>
        <v>513</v>
      </c>
      <c r="I33" s="22">
        <f t="shared" ref="I33:J33" si="29">SUM(I30:I32)</f>
        <v>1624</v>
      </c>
      <c r="J33" s="22">
        <f t="shared" si="29"/>
        <v>23</v>
      </c>
      <c r="K33" s="22">
        <f t="shared" ref="K33" si="30">SUM(K30:K32)</f>
        <v>135</v>
      </c>
      <c r="L33" s="22">
        <f t="shared" ref="L33:M33" si="31">SUM(L30:L32)</f>
        <v>54</v>
      </c>
      <c r="M33" s="22">
        <f t="shared" si="31"/>
        <v>47</v>
      </c>
      <c r="N33" s="22">
        <f t="shared" si="5"/>
        <v>6281</v>
      </c>
      <c r="O33" s="9"/>
      <c r="P33" s="9"/>
    </row>
    <row r="34" spans="1:16" ht="15" customHeight="1" thickTop="1" thickBot="1">
      <c r="A34" s="4" t="s">
        <v>46</v>
      </c>
      <c r="B34" s="5">
        <v>7491</v>
      </c>
      <c r="C34" s="5">
        <v>8623</v>
      </c>
      <c r="D34" s="5">
        <v>2152</v>
      </c>
      <c r="E34" s="5">
        <v>2133</v>
      </c>
      <c r="F34" s="5">
        <v>10770</v>
      </c>
      <c r="G34" s="66">
        <f>512+9482</f>
        <v>9994</v>
      </c>
      <c r="H34" s="5">
        <v>386</v>
      </c>
      <c r="I34" s="5">
        <v>1107</v>
      </c>
      <c r="J34" s="5">
        <v>212</v>
      </c>
      <c r="K34" s="5">
        <v>541</v>
      </c>
      <c r="L34" s="5">
        <v>68</v>
      </c>
      <c r="M34" s="5">
        <v>70</v>
      </c>
      <c r="N34" s="47">
        <f t="shared" si="5"/>
        <v>43547</v>
      </c>
      <c r="P34" s="9"/>
    </row>
    <row r="35" spans="1:16" ht="15" customHeight="1" thickTop="1" thickBot="1">
      <c r="A35" s="4" t="s">
        <v>47</v>
      </c>
      <c r="B35" s="5">
        <v>2139</v>
      </c>
      <c r="C35" s="5">
        <v>2425</v>
      </c>
      <c r="D35" s="5">
        <v>475</v>
      </c>
      <c r="E35" s="5">
        <v>519</v>
      </c>
      <c r="F35" s="5">
        <v>2986</v>
      </c>
      <c r="G35" s="66">
        <f>141+2663</f>
        <v>2804</v>
      </c>
      <c r="H35" s="5">
        <v>127</v>
      </c>
      <c r="I35" s="5">
        <v>360</v>
      </c>
      <c r="J35" s="5">
        <v>41</v>
      </c>
      <c r="K35" s="5">
        <v>175</v>
      </c>
      <c r="L35" s="5">
        <v>27</v>
      </c>
      <c r="M35" s="5">
        <v>17</v>
      </c>
      <c r="N35" s="47">
        <f t="shared" si="5"/>
        <v>12095</v>
      </c>
      <c r="O35" s="9"/>
      <c r="P35" s="9"/>
    </row>
    <row r="36" spans="1:16" ht="15" customHeight="1" thickTop="1" thickBot="1">
      <c r="A36" s="4" t="s">
        <v>48</v>
      </c>
      <c r="B36" s="37">
        <v>71</v>
      </c>
      <c r="C36" s="37">
        <v>0</v>
      </c>
      <c r="D36" s="35">
        <v>83</v>
      </c>
      <c r="E36" s="37">
        <v>1</v>
      </c>
      <c r="F36" s="37">
        <v>10</v>
      </c>
      <c r="G36" s="67">
        <v>0</v>
      </c>
      <c r="H36" s="37">
        <v>10</v>
      </c>
      <c r="I36" s="37">
        <v>4</v>
      </c>
      <c r="J36" s="37">
        <v>0</v>
      </c>
      <c r="K36" s="37">
        <v>0</v>
      </c>
      <c r="L36" s="37">
        <v>0</v>
      </c>
      <c r="M36" s="37">
        <v>0</v>
      </c>
      <c r="N36" s="47">
        <f t="shared" si="5"/>
        <v>179</v>
      </c>
      <c r="P36" s="9"/>
    </row>
    <row r="37" spans="1:16" ht="16.5" thickTop="1" thickBot="1">
      <c r="A37" s="23" t="s">
        <v>49</v>
      </c>
      <c r="B37" s="22">
        <f>SUM(B34:B36)</f>
        <v>9701</v>
      </c>
      <c r="C37" s="22">
        <f t="shared" ref="C37" si="32">SUM(C34:C36)</f>
        <v>11048</v>
      </c>
      <c r="D37" s="22">
        <f>SUM(D34:D36)</f>
        <v>2710</v>
      </c>
      <c r="E37" s="89">
        <f t="shared" ref="E37" si="33">SUM(E34:E36)</f>
        <v>2653</v>
      </c>
      <c r="F37" s="89">
        <f t="shared" ref="F37:G37" si="34">SUM(F34:F36)</f>
        <v>13766</v>
      </c>
      <c r="G37" s="90">
        <f t="shared" si="34"/>
        <v>12798</v>
      </c>
      <c r="H37" s="89">
        <f t="shared" ref="H37" si="35">SUM(H34:H36)</f>
        <v>523</v>
      </c>
      <c r="I37" s="89">
        <f t="shared" ref="I37:J37" si="36">SUM(I34:I36)</f>
        <v>1471</v>
      </c>
      <c r="J37" s="89">
        <f t="shared" si="36"/>
        <v>253</v>
      </c>
      <c r="K37" s="22">
        <f t="shared" ref="K37" si="37">SUM(K34:K36)</f>
        <v>716</v>
      </c>
      <c r="L37" s="22">
        <f t="shared" ref="L37:M37" si="38">SUM(L34:L36)</f>
        <v>95</v>
      </c>
      <c r="M37" s="22">
        <f t="shared" si="38"/>
        <v>87</v>
      </c>
      <c r="N37" s="22">
        <f t="shared" si="5"/>
        <v>55821</v>
      </c>
    </row>
    <row r="38" spans="1:16" ht="15.75" thickTop="1">
      <c r="E38" s="97"/>
      <c r="F38" s="95"/>
      <c r="G38" s="95"/>
      <c r="H38" s="92"/>
      <c r="I38" s="93"/>
      <c r="J38" s="99"/>
    </row>
    <row r="39" spans="1:16">
      <c r="A39" s="65"/>
      <c r="E39" s="92"/>
      <c r="F39" s="92"/>
      <c r="G39" s="92"/>
      <c r="H39" s="93"/>
      <c r="I39" s="95"/>
      <c r="J39" s="93"/>
    </row>
    <row r="40" spans="1:16">
      <c r="A40" s="69"/>
      <c r="E40" s="98"/>
      <c r="F40" s="94"/>
      <c r="G40" s="102"/>
      <c r="H40" s="93"/>
      <c r="I40" s="99"/>
      <c r="J40" s="100"/>
    </row>
    <row r="41" spans="1:16">
      <c r="A41" s="69"/>
      <c r="E41" s="91"/>
      <c r="F41" s="95"/>
      <c r="G41" s="103"/>
      <c r="H41" s="96"/>
      <c r="I41" s="101"/>
      <c r="J41" s="101"/>
    </row>
  </sheetData>
  <mergeCells count="2">
    <mergeCell ref="A8:N8"/>
    <mergeCell ref="A7:N7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5"/>
  <sheetViews>
    <sheetView zoomScale="80" zoomScaleNormal="80" workbookViewId="0">
      <selection activeCell="N6" sqref="N6"/>
    </sheetView>
  </sheetViews>
  <sheetFormatPr defaultColWidth="11.42578125" defaultRowHeight="15"/>
  <cols>
    <col min="1" max="1" width="89.42578125" style="14" customWidth="1"/>
    <col min="2" max="2" width="9.140625" style="29" bestFit="1" customWidth="1"/>
    <col min="3" max="12" width="8.7109375" customWidth="1"/>
    <col min="13" max="13" width="9.5703125" customWidth="1"/>
  </cols>
  <sheetData>
    <row r="1" spans="1:15" s="55" customFormat="1" ht="89.25" thickBot="1">
      <c r="A1" s="53" t="s">
        <v>50</v>
      </c>
      <c r="B1" s="54" t="s">
        <v>1</v>
      </c>
      <c r="C1" s="54" t="s">
        <v>2</v>
      </c>
      <c r="D1" s="54" t="s">
        <v>4</v>
      </c>
      <c r="E1" s="54" t="s">
        <v>5</v>
      </c>
      <c r="F1" s="54" t="s">
        <v>6</v>
      </c>
      <c r="G1" s="54" t="s">
        <v>7</v>
      </c>
      <c r="H1" s="54" t="s">
        <v>8</v>
      </c>
      <c r="I1" s="54" t="s">
        <v>9</v>
      </c>
      <c r="J1" s="54" t="s">
        <v>10</v>
      </c>
      <c r="K1" s="54" t="s">
        <v>11</v>
      </c>
      <c r="L1" s="54" t="s">
        <v>12</v>
      </c>
      <c r="M1" s="54" t="s">
        <v>13</v>
      </c>
    </row>
    <row r="2" spans="1:15" ht="15" customHeight="1" thickTop="1" thickBot="1">
      <c r="A2" s="13" t="s">
        <v>51</v>
      </c>
      <c r="B2" s="5">
        <v>842</v>
      </c>
      <c r="C2" s="5">
        <f>SUM(C9,C13,C17)</f>
        <v>1090</v>
      </c>
      <c r="D2" s="5">
        <f t="shared" ref="D2:L2" si="0">SUM(D9,D13,D17)</f>
        <v>150</v>
      </c>
      <c r="E2" s="5">
        <f t="shared" si="0"/>
        <v>3587</v>
      </c>
      <c r="F2" s="5">
        <f t="shared" si="0"/>
        <v>1657</v>
      </c>
      <c r="G2" s="5">
        <f t="shared" si="0"/>
        <v>67</v>
      </c>
      <c r="H2" s="5">
        <f t="shared" si="0"/>
        <v>506</v>
      </c>
      <c r="I2" s="5">
        <f t="shared" si="0"/>
        <v>18</v>
      </c>
      <c r="J2" s="5">
        <f t="shared" si="0"/>
        <v>50</v>
      </c>
      <c r="K2" s="5">
        <f t="shared" si="0"/>
        <v>7</v>
      </c>
      <c r="L2" s="5">
        <f t="shared" si="0"/>
        <v>4</v>
      </c>
      <c r="M2" s="5">
        <f>SUM(M9,M13,M17)</f>
        <v>7953</v>
      </c>
      <c r="N2" s="9"/>
    </row>
    <row r="3" spans="1:15" ht="15" customHeight="1" thickTop="1" thickBot="1">
      <c r="A3" s="13" t="s">
        <v>52</v>
      </c>
      <c r="B3" s="5">
        <v>218</v>
      </c>
      <c r="C3" s="5">
        <f>SUM(C10,C14,C18)</f>
        <v>285</v>
      </c>
      <c r="D3" s="5">
        <f t="shared" ref="D3:L3" si="1">SUM(D10,D14,D18)</f>
        <v>28</v>
      </c>
      <c r="E3" s="5">
        <f t="shared" si="1"/>
        <v>810</v>
      </c>
      <c r="F3" s="5">
        <f t="shared" si="1"/>
        <v>387</v>
      </c>
      <c r="G3" s="5">
        <f t="shared" si="1"/>
        <v>16</v>
      </c>
      <c r="H3" s="5">
        <f t="shared" si="1"/>
        <v>132</v>
      </c>
      <c r="I3" s="5">
        <f t="shared" si="1"/>
        <v>6</v>
      </c>
      <c r="J3" s="5">
        <f t="shared" si="1"/>
        <v>30</v>
      </c>
      <c r="K3" s="5">
        <f t="shared" si="1"/>
        <v>2</v>
      </c>
      <c r="L3" s="5">
        <f t="shared" si="1"/>
        <v>1</v>
      </c>
      <c r="M3" s="5">
        <f>SUM(M10,M14,M18)</f>
        <v>1833</v>
      </c>
    </row>
    <row r="4" spans="1:15" ht="16.5" thickTop="1" thickBot="1">
      <c r="A4" s="13" t="s">
        <v>53</v>
      </c>
      <c r="B4" s="5">
        <v>3</v>
      </c>
      <c r="C4" s="5">
        <f>SUM(C11,C15,C19)</f>
        <v>0</v>
      </c>
      <c r="D4" s="5">
        <f t="shared" ref="D4:L4" si="2">SUM(D11,D15,D19)</f>
        <v>0</v>
      </c>
      <c r="E4" s="5">
        <f t="shared" si="2"/>
        <v>0</v>
      </c>
      <c r="F4" s="5">
        <f t="shared" si="2"/>
        <v>0</v>
      </c>
      <c r="G4" s="5">
        <f t="shared" si="2"/>
        <v>1</v>
      </c>
      <c r="H4" s="5">
        <f t="shared" si="2"/>
        <v>1</v>
      </c>
      <c r="I4" s="5">
        <f t="shared" si="2"/>
        <v>0</v>
      </c>
      <c r="J4" s="5">
        <f t="shared" si="2"/>
        <v>0</v>
      </c>
      <c r="K4" s="5">
        <f t="shared" si="2"/>
        <v>0</v>
      </c>
      <c r="L4" s="5">
        <f t="shared" si="2"/>
        <v>0</v>
      </c>
      <c r="M4" s="5">
        <f>SUM(M11,M15,M19)</f>
        <v>4</v>
      </c>
    </row>
    <row r="5" spans="1:15" ht="15" customHeight="1" thickTop="1" thickBot="1">
      <c r="A5" s="24" t="s">
        <v>54</v>
      </c>
      <c r="B5" s="25">
        <v>1070</v>
      </c>
      <c r="C5" s="25">
        <f>SUM(C12,C16,C20)</f>
        <v>1375</v>
      </c>
      <c r="D5" s="25">
        <f t="shared" ref="D5:L5" si="3">SUM(D12,D16,D20)</f>
        <v>178</v>
      </c>
      <c r="E5" s="25">
        <f t="shared" si="3"/>
        <v>4397</v>
      </c>
      <c r="F5" s="25">
        <f t="shared" si="3"/>
        <v>2044</v>
      </c>
      <c r="G5" s="25">
        <f t="shared" si="3"/>
        <v>84</v>
      </c>
      <c r="H5" s="25">
        <f t="shared" si="3"/>
        <v>639</v>
      </c>
      <c r="I5" s="25">
        <f t="shared" si="3"/>
        <v>24</v>
      </c>
      <c r="J5" s="25">
        <f t="shared" si="3"/>
        <v>80</v>
      </c>
      <c r="K5" s="25">
        <f t="shared" si="3"/>
        <v>9</v>
      </c>
      <c r="L5" s="25">
        <f t="shared" si="3"/>
        <v>5</v>
      </c>
      <c r="M5" s="25">
        <f>SUM(M2,M3,M4)</f>
        <v>9790</v>
      </c>
      <c r="N5" s="9"/>
    </row>
    <row r="6" spans="1:15" ht="15" customHeight="1" thickTop="1" thickBot="1">
      <c r="A6" s="51" t="s">
        <v>55</v>
      </c>
      <c r="B6" s="79">
        <f>B3/B5</f>
        <v>0.20373831775700935</v>
      </c>
      <c r="C6" s="79">
        <f t="shared" ref="C6:L6" si="4">C3/C5</f>
        <v>0.20727272727272728</v>
      </c>
      <c r="D6" s="79">
        <f t="shared" si="4"/>
        <v>0.15730337078651685</v>
      </c>
      <c r="E6" s="79">
        <f t="shared" si="4"/>
        <v>0.18421651125767569</v>
      </c>
      <c r="F6" s="79">
        <f t="shared" si="4"/>
        <v>0.18933463796477495</v>
      </c>
      <c r="G6" s="79">
        <f t="shared" si="4"/>
        <v>0.19047619047619047</v>
      </c>
      <c r="H6" s="79">
        <f t="shared" si="4"/>
        <v>0.20657276995305165</v>
      </c>
      <c r="I6" s="79">
        <f t="shared" si="4"/>
        <v>0.25</v>
      </c>
      <c r="J6" s="79">
        <f t="shared" si="4"/>
        <v>0.375</v>
      </c>
      <c r="K6" s="79">
        <f t="shared" si="4"/>
        <v>0.22222222222222221</v>
      </c>
      <c r="L6" s="79">
        <f t="shared" si="4"/>
        <v>0.2</v>
      </c>
      <c r="M6" s="79">
        <f>M3/M5</f>
        <v>0.18723186925434115</v>
      </c>
      <c r="N6" s="85"/>
    </row>
    <row r="7" spans="1:15" ht="15.75" customHeight="1" thickTop="1" thickBot="1">
      <c r="A7" s="48"/>
      <c r="B7" s="88"/>
      <c r="C7" s="49"/>
      <c r="D7" s="49"/>
      <c r="E7" s="49"/>
      <c r="F7" s="49"/>
      <c r="G7" s="49"/>
      <c r="H7" s="49"/>
      <c r="I7" s="49"/>
      <c r="J7" s="49"/>
      <c r="K7" s="49"/>
      <c r="L7" s="49"/>
      <c r="M7" s="50"/>
    </row>
    <row r="8" spans="1:15" s="55" customFormat="1" ht="45" customHeight="1" thickTop="1" thickBot="1">
      <c r="A8" s="56" t="s">
        <v>56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1:15" ht="15" customHeight="1" thickTop="1" thickBot="1">
      <c r="A9" s="13" t="s">
        <v>57</v>
      </c>
      <c r="B9" s="32">
        <v>500</v>
      </c>
      <c r="C9" s="32">
        <v>758</v>
      </c>
      <c r="D9" s="32">
        <v>94</v>
      </c>
      <c r="E9" s="32">
        <v>2193</v>
      </c>
      <c r="F9" s="32">
        <v>1334</v>
      </c>
      <c r="G9" s="32">
        <v>55</v>
      </c>
      <c r="H9" s="32">
        <v>203</v>
      </c>
      <c r="I9" s="32">
        <v>11</v>
      </c>
      <c r="J9" s="32">
        <v>29</v>
      </c>
      <c r="K9" s="32">
        <v>6</v>
      </c>
      <c r="L9" s="32">
        <v>4</v>
      </c>
      <c r="M9" s="38">
        <f t="shared" ref="M9:M20" si="5">SUM(B9:L9)</f>
        <v>5187</v>
      </c>
    </row>
    <row r="10" spans="1:15" ht="15" customHeight="1" thickTop="1" thickBot="1">
      <c r="A10" s="13" t="s">
        <v>58</v>
      </c>
      <c r="B10" s="32">
        <v>68</v>
      </c>
      <c r="C10" s="32">
        <v>225</v>
      </c>
      <c r="D10" s="32">
        <v>19</v>
      </c>
      <c r="E10" s="32">
        <v>580</v>
      </c>
      <c r="F10" s="32">
        <v>275</v>
      </c>
      <c r="G10" s="32">
        <v>14</v>
      </c>
      <c r="H10" s="32">
        <v>63</v>
      </c>
      <c r="I10" s="32">
        <v>4</v>
      </c>
      <c r="J10" s="32">
        <v>22</v>
      </c>
      <c r="K10" s="32">
        <v>0</v>
      </c>
      <c r="L10" s="32">
        <v>1</v>
      </c>
      <c r="M10" s="38">
        <f t="shared" si="5"/>
        <v>1271</v>
      </c>
    </row>
    <row r="11" spans="1:15" ht="16.5" thickTop="1" thickBot="1">
      <c r="A11" s="13" t="s">
        <v>59</v>
      </c>
      <c r="B11" s="32">
        <v>1</v>
      </c>
      <c r="C11" s="32">
        <v>0</v>
      </c>
      <c r="D11" s="32">
        <v>0</v>
      </c>
      <c r="E11" s="32">
        <v>0</v>
      </c>
      <c r="F11" s="32">
        <v>0</v>
      </c>
      <c r="G11" s="32">
        <v>1</v>
      </c>
      <c r="H11" s="32">
        <v>1</v>
      </c>
      <c r="I11" s="32">
        <v>0</v>
      </c>
      <c r="J11" s="32">
        <v>0</v>
      </c>
      <c r="K11" s="32">
        <v>0</v>
      </c>
      <c r="L11" s="32">
        <v>0</v>
      </c>
      <c r="M11" s="38">
        <f t="shared" si="5"/>
        <v>3</v>
      </c>
    </row>
    <row r="12" spans="1:15" ht="15" customHeight="1" thickTop="1" thickBot="1">
      <c r="A12" s="24" t="s">
        <v>60</v>
      </c>
      <c r="B12" s="30">
        <f t="shared" ref="B12:L12" si="6">SUM(B9:B11)</f>
        <v>569</v>
      </c>
      <c r="C12" s="30">
        <f>SUM(C9:C11)</f>
        <v>983</v>
      </c>
      <c r="D12" s="30">
        <f t="shared" si="6"/>
        <v>113</v>
      </c>
      <c r="E12" s="30">
        <f t="shared" si="6"/>
        <v>2773</v>
      </c>
      <c r="F12" s="30">
        <f t="shared" si="6"/>
        <v>1609</v>
      </c>
      <c r="G12" s="30">
        <f t="shared" si="6"/>
        <v>70</v>
      </c>
      <c r="H12" s="30">
        <f t="shared" si="6"/>
        <v>267</v>
      </c>
      <c r="I12" s="30">
        <f t="shared" si="6"/>
        <v>15</v>
      </c>
      <c r="J12" s="30">
        <f t="shared" si="6"/>
        <v>51</v>
      </c>
      <c r="K12" s="30">
        <f t="shared" si="6"/>
        <v>6</v>
      </c>
      <c r="L12" s="30">
        <f t="shared" si="6"/>
        <v>5</v>
      </c>
      <c r="M12" s="30">
        <f t="shared" si="5"/>
        <v>6461</v>
      </c>
      <c r="N12" s="78"/>
    </row>
    <row r="13" spans="1:15" ht="15" customHeight="1" thickTop="1" thickBot="1">
      <c r="A13" s="13" t="s">
        <v>61</v>
      </c>
      <c r="B13" s="32">
        <v>317</v>
      </c>
      <c r="C13" s="32">
        <v>332</v>
      </c>
      <c r="D13" s="31">
        <v>56</v>
      </c>
      <c r="E13" s="31">
        <v>1345</v>
      </c>
      <c r="F13" s="31">
        <v>315</v>
      </c>
      <c r="G13" s="32">
        <v>12</v>
      </c>
      <c r="H13" s="31">
        <v>28</v>
      </c>
      <c r="I13" s="32">
        <v>7</v>
      </c>
      <c r="J13" s="31">
        <v>21</v>
      </c>
      <c r="K13" s="31">
        <v>1</v>
      </c>
      <c r="L13" s="32">
        <v>0</v>
      </c>
      <c r="M13" s="38">
        <f t="shared" si="5"/>
        <v>2434</v>
      </c>
      <c r="O13" s="10"/>
    </row>
    <row r="14" spans="1:15" ht="15" customHeight="1" thickTop="1" thickBot="1">
      <c r="A14" s="13" t="s">
        <v>62</v>
      </c>
      <c r="B14" s="32">
        <v>68</v>
      </c>
      <c r="C14" s="32">
        <v>60</v>
      </c>
      <c r="D14" s="34">
        <v>9</v>
      </c>
      <c r="E14" s="32">
        <v>225</v>
      </c>
      <c r="F14" s="32">
        <v>111</v>
      </c>
      <c r="G14" s="32">
        <v>2</v>
      </c>
      <c r="H14" s="32">
        <v>17</v>
      </c>
      <c r="I14" s="32">
        <v>2</v>
      </c>
      <c r="J14" s="32">
        <v>8</v>
      </c>
      <c r="K14" s="32">
        <v>2</v>
      </c>
      <c r="L14" s="32">
        <v>0</v>
      </c>
      <c r="M14" s="38">
        <f t="shared" si="5"/>
        <v>504</v>
      </c>
      <c r="O14" s="9"/>
    </row>
    <row r="15" spans="1:15" ht="16.5" thickTop="1" thickBot="1">
      <c r="A15" s="13" t="s">
        <v>63</v>
      </c>
      <c r="B15" s="32">
        <v>1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63">
        <v>0</v>
      </c>
      <c r="K15" s="63">
        <v>0</v>
      </c>
      <c r="L15" s="63">
        <v>0</v>
      </c>
      <c r="M15" s="38">
        <f t="shared" si="5"/>
        <v>1</v>
      </c>
    </row>
    <row r="16" spans="1:15" ht="15" customHeight="1" thickTop="1" thickBot="1">
      <c r="A16" s="24" t="s">
        <v>64</v>
      </c>
      <c r="B16" s="30">
        <f>SUM(B13:B15)</f>
        <v>386</v>
      </c>
      <c r="C16" s="30">
        <f t="shared" ref="C16:L16" si="7">SUM(C13:C15)</f>
        <v>392</v>
      </c>
      <c r="D16" s="30">
        <f t="shared" si="7"/>
        <v>65</v>
      </c>
      <c r="E16" s="30">
        <f t="shared" si="7"/>
        <v>1570</v>
      </c>
      <c r="F16" s="30">
        <f t="shared" si="7"/>
        <v>426</v>
      </c>
      <c r="G16" s="30">
        <f t="shared" si="7"/>
        <v>14</v>
      </c>
      <c r="H16" s="30">
        <f t="shared" si="7"/>
        <v>45</v>
      </c>
      <c r="I16" s="30">
        <f>SUM(I13:I15)</f>
        <v>9</v>
      </c>
      <c r="J16" s="30">
        <f t="shared" si="7"/>
        <v>29</v>
      </c>
      <c r="K16" s="30">
        <f t="shared" si="7"/>
        <v>3</v>
      </c>
      <c r="L16" s="30">
        <f t="shared" si="7"/>
        <v>0</v>
      </c>
      <c r="M16" s="30">
        <f t="shared" si="5"/>
        <v>2939</v>
      </c>
      <c r="N16" s="86"/>
      <c r="O16" s="11"/>
    </row>
    <row r="17" spans="1:15" ht="15" customHeight="1" thickTop="1" thickBot="1">
      <c r="A17" s="13" t="s">
        <v>65</v>
      </c>
      <c r="B17" s="32" t="s">
        <v>66</v>
      </c>
      <c r="C17" s="32">
        <v>0</v>
      </c>
      <c r="D17" s="32">
        <v>0</v>
      </c>
      <c r="E17" s="32">
        <v>49</v>
      </c>
      <c r="F17" s="32">
        <v>8</v>
      </c>
      <c r="G17" s="32">
        <v>0</v>
      </c>
      <c r="H17" s="32">
        <v>275</v>
      </c>
      <c r="I17" s="32">
        <v>0</v>
      </c>
      <c r="J17" s="32">
        <v>0</v>
      </c>
      <c r="K17" s="32">
        <v>0</v>
      </c>
      <c r="L17" s="32">
        <v>0</v>
      </c>
      <c r="M17" s="38">
        <f t="shared" si="5"/>
        <v>332</v>
      </c>
      <c r="O17" s="9"/>
    </row>
    <row r="18" spans="1:15" ht="16.5" thickTop="1" thickBot="1">
      <c r="A18" s="13" t="s">
        <v>67</v>
      </c>
      <c r="B18" s="32" t="s">
        <v>66</v>
      </c>
      <c r="C18" s="32">
        <v>0</v>
      </c>
      <c r="D18" s="32">
        <v>0</v>
      </c>
      <c r="E18" s="32">
        <v>5</v>
      </c>
      <c r="F18" s="32">
        <v>1</v>
      </c>
      <c r="G18" s="32">
        <v>0</v>
      </c>
      <c r="H18" s="32">
        <v>52</v>
      </c>
      <c r="I18" s="32">
        <v>0</v>
      </c>
      <c r="J18" s="32">
        <v>0</v>
      </c>
      <c r="K18" s="32">
        <v>0</v>
      </c>
      <c r="L18" s="32">
        <v>0</v>
      </c>
      <c r="M18" s="38">
        <f t="shared" si="5"/>
        <v>58</v>
      </c>
    </row>
    <row r="19" spans="1:15" s="20" customFormat="1" ht="15" customHeight="1" thickTop="1" thickBot="1">
      <c r="A19" s="13" t="s">
        <v>68</v>
      </c>
      <c r="B19" s="63" t="s">
        <v>66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38">
        <f t="shared" si="5"/>
        <v>0</v>
      </c>
      <c r="N19" s="77"/>
      <c r="O19" s="28"/>
    </row>
    <row r="20" spans="1:15" ht="15" customHeight="1" thickTop="1" thickBot="1">
      <c r="A20" s="24" t="s">
        <v>69</v>
      </c>
      <c r="B20" s="30">
        <f>SUM(B17:B19)</f>
        <v>0</v>
      </c>
      <c r="C20" s="30">
        <f t="shared" ref="C20:K20" si="8">SUM(C17:C19)</f>
        <v>0</v>
      </c>
      <c r="D20" s="30">
        <f t="shared" si="8"/>
        <v>0</v>
      </c>
      <c r="E20" s="30">
        <f t="shared" si="8"/>
        <v>54</v>
      </c>
      <c r="F20" s="30">
        <f t="shared" si="8"/>
        <v>9</v>
      </c>
      <c r="G20" s="30">
        <f t="shared" si="8"/>
        <v>0</v>
      </c>
      <c r="H20" s="30">
        <f t="shared" si="8"/>
        <v>327</v>
      </c>
      <c r="I20" s="30">
        <f t="shared" si="8"/>
        <v>0</v>
      </c>
      <c r="J20" s="30">
        <f t="shared" si="8"/>
        <v>0</v>
      </c>
      <c r="K20" s="30">
        <f t="shared" si="8"/>
        <v>0</v>
      </c>
      <c r="L20" s="30">
        <v>0</v>
      </c>
      <c r="M20" s="30">
        <f t="shared" si="5"/>
        <v>390</v>
      </c>
      <c r="N20" s="9"/>
      <c r="O20" s="9"/>
    </row>
    <row r="21" spans="1:15" ht="64.5" customHeight="1" thickTop="1">
      <c r="A21" s="105" t="s">
        <v>70</v>
      </c>
      <c r="B21" s="104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5" ht="15" customHeight="1"/>
    <row r="23" spans="1:15" ht="52.5" customHeight="1">
      <c r="A23" s="14" t="s">
        <v>71</v>
      </c>
      <c r="C23" s="16"/>
      <c r="D23" s="16"/>
      <c r="E23" s="16"/>
      <c r="F23" s="16"/>
      <c r="G23" s="16"/>
      <c r="H23" s="16"/>
      <c r="I23" s="16"/>
      <c r="J23" s="16"/>
    </row>
    <row r="24" spans="1:15" ht="15" customHeight="1" thickBot="1">
      <c r="G24" s="113" t="s">
        <v>72</v>
      </c>
      <c r="H24" s="114"/>
      <c r="I24" s="114"/>
    </row>
    <row r="25" spans="1:15" ht="15" customHeight="1" thickBot="1">
      <c r="G25" s="40" t="s">
        <v>73</v>
      </c>
      <c r="H25" s="115" t="s">
        <v>74</v>
      </c>
      <c r="I25" s="115"/>
      <c r="K25" s="14"/>
      <c r="L25" s="16"/>
      <c r="M25" s="16"/>
    </row>
    <row r="26" spans="1:15" ht="15" customHeight="1" thickBot="1">
      <c r="G26" s="41">
        <v>2014</v>
      </c>
      <c r="H26" s="110">
        <v>0.17</v>
      </c>
      <c r="I26" s="110"/>
      <c r="K26" s="14"/>
    </row>
    <row r="27" spans="1:15" ht="15" customHeight="1" thickBot="1">
      <c r="G27" s="41">
        <v>2015</v>
      </c>
      <c r="H27" s="110">
        <v>0.16800000000000001</v>
      </c>
      <c r="I27" s="110"/>
      <c r="K27" s="70"/>
    </row>
    <row r="28" spans="1:15" ht="15" customHeight="1" thickBot="1">
      <c r="G28" s="41">
        <v>2016</v>
      </c>
      <c r="H28" s="110">
        <v>0.17199999999999999</v>
      </c>
      <c r="I28" s="110"/>
      <c r="K28" s="70"/>
    </row>
    <row r="29" spans="1:15" ht="15" customHeight="1" thickBot="1">
      <c r="G29" s="41">
        <v>2017</v>
      </c>
      <c r="H29" s="110">
        <v>0.18</v>
      </c>
      <c r="I29" s="110"/>
      <c r="K29" s="70"/>
    </row>
    <row r="30" spans="1:15" ht="15.75" thickBot="1">
      <c r="G30" s="41">
        <v>2018</v>
      </c>
      <c r="H30" s="110">
        <v>0.18099999999999999</v>
      </c>
      <c r="I30" s="110"/>
      <c r="K30" s="14"/>
    </row>
    <row r="31" spans="1:15" ht="15.75" thickBot="1">
      <c r="G31" s="41">
        <v>2019</v>
      </c>
      <c r="H31" s="110">
        <v>0.17849999999999999</v>
      </c>
      <c r="I31" s="110"/>
      <c r="K31" s="14"/>
    </row>
    <row r="32" spans="1:15" ht="15.75" thickBot="1">
      <c r="G32" s="64">
        <v>2020</v>
      </c>
      <c r="H32" s="110">
        <v>0.20599999999999999</v>
      </c>
      <c r="I32" s="110"/>
    </row>
    <row r="33" spans="7:9" ht="15.75" thickBot="1">
      <c r="G33" s="41">
        <v>2021</v>
      </c>
      <c r="H33" s="110">
        <v>0.1981</v>
      </c>
      <c r="I33" s="110"/>
    </row>
    <row r="34" spans="7:9" ht="15.75" thickBot="1">
      <c r="G34" s="41">
        <v>2022</v>
      </c>
      <c r="H34" s="111">
        <v>0.19170000000000001</v>
      </c>
      <c r="I34" s="112"/>
    </row>
    <row r="35" spans="7:9" ht="15.75" thickBot="1">
      <c r="G35" s="41">
        <v>2023</v>
      </c>
      <c r="H35" s="109">
        <f>M3/M5</f>
        <v>0.18723186925434115</v>
      </c>
      <c r="I35" s="110"/>
    </row>
  </sheetData>
  <mergeCells count="12">
    <mergeCell ref="H29:I29"/>
    <mergeCell ref="G24:I24"/>
    <mergeCell ref="H25:I25"/>
    <mergeCell ref="H26:I26"/>
    <mergeCell ref="H27:I27"/>
    <mergeCell ref="H28:I28"/>
    <mergeCell ref="H35:I35"/>
    <mergeCell ref="H34:I34"/>
    <mergeCell ref="H33:I33"/>
    <mergeCell ref="H32:I32"/>
    <mergeCell ref="H30:I30"/>
    <mergeCell ref="H31:I31"/>
  </mergeCells>
  <pageMargins left="0.7" right="0.7" top="0.75" bottom="0.75" header="0.3" footer="0.3"/>
  <pageSetup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2D906-D331-4875-9CA9-AE93FFDCCB73}">
  <dimension ref="A1:M6"/>
  <sheetViews>
    <sheetView workbookViewId="0">
      <selection activeCell="I36" sqref="I36"/>
    </sheetView>
  </sheetViews>
  <sheetFormatPr defaultRowHeight="15"/>
  <cols>
    <col min="1" max="1" width="11.5703125" bestFit="1" customWidth="1"/>
    <col min="2" max="2" width="12" bestFit="1" customWidth="1"/>
    <col min="3" max="3" width="27.85546875" customWidth="1"/>
    <col min="4" max="9" width="8.7109375" customWidth="1"/>
    <col min="10" max="11" width="9.42578125" customWidth="1"/>
    <col min="12" max="16" width="16.28515625" bestFit="1" customWidth="1"/>
    <col min="17" max="20" width="16.5703125" bestFit="1" customWidth="1"/>
    <col min="21" max="21" width="11.5703125" bestFit="1" customWidth="1"/>
    <col min="22" max="24" width="18.5703125" bestFit="1" customWidth="1"/>
    <col min="25" max="27" width="16.5703125" bestFit="1" customWidth="1"/>
  </cols>
  <sheetData>
    <row r="1" spans="1:13" ht="23.25" customHeight="1" thickBot="1">
      <c r="A1" s="119" t="s">
        <v>75</v>
      </c>
      <c r="B1" s="120"/>
      <c r="C1" s="121"/>
      <c r="D1" s="52">
        <v>2014</v>
      </c>
      <c r="E1" s="52">
        <v>2015</v>
      </c>
      <c r="F1" s="52">
        <v>2016</v>
      </c>
      <c r="G1" s="52">
        <v>2017</v>
      </c>
      <c r="H1" s="52">
        <v>2018</v>
      </c>
      <c r="I1" s="52">
        <v>2019</v>
      </c>
      <c r="J1" s="52">
        <v>2020</v>
      </c>
      <c r="K1" s="52">
        <v>2021</v>
      </c>
      <c r="L1" s="52">
        <v>2022</v>
      </c>
      <c r="M1" s="52">
        <v>2023</v>
      </c>
    </row>
    <row r="2" spans="1:13" ht="15" customHeight="1" thickTop="1" thickBot="1">
      <c r="A2" s="122" t="s">
        <v>54</v>
      </c>
      <c r="B2" s="123"/>
      <c r="C2" s="124"/>
      <c r="D2" s="17">
        <f>SUM(D3:D5)</f>
        <v>8645</v>
      </c>
      <c r="E2" s="17">
        <f t="shared" ref="E2:L2" si="0">SUM(E3:E5)</f>
        <v>9805</v>
      </c>
      <c r="F2" s="17">
        <f t="shared" si="0"/>
        <v>8618</v>
      </c>
      <c r="G2" s="17">
        <f t="shared" si="0"/>
        <v>9862</v>
      </c>
      <c r="H2" s="17">
        <f t="shared" si="0"/>
        <v>7825</v>
      </c>
      <c r="I2" s="17">
        <f t="shared" si="0"/>
        <v>8833</v>
      </c>
      <c r="J2" s="17">
        <f t="shared" si="0"/>
        <v>7936</v>
      </c>
      <c r="K2" s="17">
        <f t="shared" si="0"/>
        <v>7045</v>
      </c>
      <c r="L2" s="17">
        <f t="shared" si="0"/>
        <v>10979</v>
      </c>
      <c r="M2" s="17">
        <f>'Newly Licensed (Table 2)'!M5</f>
        <v>9790</v>
      </c>
    </row>
    <row r="3" spans="1:13" ht="15" customHeight="1" thickTop="1" thickBot="1">
      <c r="A3" s="122" t="s">
        <v>76</v>
      </c>
      <c r="B3" s="123"/>
      <c r="C3" s="124"/>
      <c r="D3" s="17">
        <v>7175</v>
      </c>
      <c r="E3" s="17">
        <v>8153</v>
      </c>
      <c r="F3" s="17">
        <v>7136</v>
      </c>
      <c r="G3" s="18">
        <v>8089</v>
      </c>
      <c r="H3" s="17">
        <v>6411</v>
      </c>
      <c r="I3" s="17">
        <v>7255</v>
      </c>
      <c r="J3" s="17">
        <v>6298</v>
      </c>
      <c r="K3" s="17">
        <v>5632</v>
      </c>
      <c r="L3" s="17">
        <v>8832</v>
      </c>
      <c r="M3" s="17">
        <f>'Newly Licensed (Table 2)'!M2</f>
        <v>7953</v>
      </c>
    </row>
    <row r="4" spans="1:13" ht="15" customHeight="1" thickTop="1" thickBot="1">
      <c r="A4" s="116" t="s">
        <v>77</v>
      </c>
      <c r="B4" s="117"/>
      <c r="C4" s="118"/>
      <c r="D4" s="19">
        <v>1470</v>
      </c>
      <c r="E4" s="19">
        <v>1652</v>
      </c>
      <c r="F4" s="19">
        <v>1482</v>
      </c>
      <c r="G4" s="59">
        <v>1773</v>
      </c>
      <c r="H4" s="19">
        <v>1414</v>
      </c>
      <c r="I4" s="19">
        <v>1577</v>
      </c>
      <c r="J4" s="19">
        <v>1635</v>
      </c>
      <c r="K4" s="19">
        <v>1411</v>
      </c>
      <c r="L4" s="19">
        <v>2105</v>
      </c>
      <c r="M4" s="19">
        <f>'Newly Licensed (Table 2)'!M3</f>
        <v>1833</v>
      </c>
    </row>
    <row r="5" spans="1:13" ht="15.75" thickTop="1">
      <c r="A5" s="116" t="s">
        <v>78</v>
      </c>
      <c r="B5" s="117"/>
      <c r="C5" s="118"/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1</v>
      </c>
      <c r="J5" s="19">
        <v>3</v>
      </c>
      <c r="K5" s="19">
        <v>2</v>
      </c>
      <c r="L5" s="19">
        <v>42</v>
      </c>
      <c r="M5" s="19">
        <f>'Newly Licensed (Table 2)'!M4</f>
        <v>4</v>
      </c>
    </row>
    <row r="6" spans="1:13" ht="15" customHeight="1">
      <c r="A6" s="60" t="s">
        <v>79</v>
      </c>
      <c r="B6" s="61"/>
      <c r="C6" s="62"/>
      <c r="D6" s="80">
        <f t="shared" ref="D6:I6" si="1">D4/D2</f>
        <v>0.17004048582995951</v>
      </c>
      <c r="E6" s="80">
        <f t="shared" si="1"/>
        <v>0.16848546659867414</v>
      </c>
      <c r="F6" s="80">
        <f t="shared" si="1"/>
        <v>0.17196565328382454</v>
      </c>
      <c r="G6" s="80">
        <f t="shared" si="1"/>
        <v>0.17978097748935307</v>
      </c>
      <c r="H6" s="80">
        <f t="shared" si="1"/>
        <v>0.18070287539936103</v>
      </c>
      <c r="I6" s="80">
        <f t="shared" si="1"/>
        <v>0.17853503905807766</v>
      </c>
      <c r="J6" s="81">
        <f>J4/J2</f>
        <v>0.20602318548387097</v>
      </c>
      <c r="K6" s="81">
        <f>K4/K2</f>
        <v>0.20028388928317956</v>
      </c>
      <c r="L6" s="81">
        <f>L4/L2</f>
        <v>0.1917296657254759</v>
      </c>
      <c r="M6" s="81">
        <f>M4/M2</f>
        <v>0.18723186925434115</v>
      </c>
    </row>
  </sheetData>
  <mergeCells count="5">
    <mergeCell ref="A5:C5"/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B6AA1-CB99-4BFE-8CE5-2F1746EE6EC6}">
  <dimension ref="A1:M6"/>
  <sheetViews>
    <sheetView tabSelected="1" workbookViewId="0">
      <selection activeCell="M2" sqref="M2"/>
    </sheetView>
  </sheetViews>
  <sheetFormatPr defaultRowHeight="15"/>
  <cols>
    <col min="1" max="1" width="11.5703125" customWidth="1"/>
    <col min="2" max="2" width="12" bestFit="1" customWidth="1"/>
    <col min="3" max="3" width="22.28515625" customWidth="1"/>
    <col min="4" max="8" width="8.7109375" customWidth="1"/>
    <col min="9" max="9" width="10" customWidth="1"/>
    <col min="10" max="11" width="10.28515625" customWidth="1"/>
    <col min="12" max="16" width="16.28515625" bestFit="1" customWidth="1"/>
    <col min="17" max="20" width="16.5703125" bestFit="1" customWidth="1"/>
    <col min="21" max="21" width="11.5703125" bestFit="1" customWidth="1"/>
    <col min="22" max="24" width="18.5703125" bestFit="1" customWidth="1"/>
    <col min="25" max="27" width="16.5703125" bestFit="1" customWidth="1"/>
  </cols>
  <sheetData>
    <row r="1" spans="1:13" ht="23.25" customHeight="1" thickBot="1">
      <c r="A1" s="119" t="s">
        <v>80</v>
      </c>
      <c r="B1" s="120"/>
      <c r="C1" s="121"/>
      <c r="D1" s="52">
        <v>2014</v>
      </c>
      <c r="E1" s="52">
        <v>2015</v>
      </c>
      <c r="F1" s="52">
        <v>2016</v>
      </c>
      <c r="G1" s="52">
        <v>2017</v>
      </c>
      <c r="H1" s="52">
        <v>2018</v>
      </c>
      <c r="I1" s="52">
        <v>2019</v>
      </c>
      <c r="J1" s="52">
        <v>2020</v>
      </c>
      <c r="K1" s="52">
        <v>2021</v>
      </c>
      <c r="L1" s="52">
        <v>2022</v>
      </c>
      <c r="M1" s="52">
        <v>2023</v>
      </c>
    </row>
    <row r="2" spans="1:13" ht="15" customHeight="1" thickTop="1" thickBot="1">
      <c r="A2" s="122" t="s">
        <v>49</v>
      </c>
      <c r="B2" s="123"/>
      <c r="C2" s="124"/>
      <c r="D2" s="17">
        <f t="shared" ref="D2:G2" si="0">SUM(D3:D5)</f>
        <v>44689</v>
      </c>
      <c r="E2" s="17">
        <f t="shared" si="0"/>
        <v>47001</v>
      </c>
      <c r="F2" s="17">
        <f t="shared" si="0"/>
        <v>47374</v>
      </c>
      <c r="G2" s="17">
        <f t="shared" si="0"/>
        <v>49229</v>
      </c>
      <c r="H2" s="17">
        <f t="shared" ref="H2:M2" si="1">SUM(H3:H5)</f>
        <v>52268</v>
      </c>
      <c r="I2" s="17">
        <f t="shared" si="1"/>
        <v>51010</v>
      </c>
      <c r="J2" s="17">
        <f t="shared" si="1"/>
        <v>45749</v>
      </c>
      <c r="K2" s="17">
        <f t="shared" si="1"/>
        <v>44395</v>
      </c>
      <c r="L2" s="17">
        <f t="shared" si="1"/>
        <v>53158</v>
      </c>
      <c r="M2" s="17">
        <f t="shared" si="1"/>
        <v>55821</v>
      </c>
    </row>
    <row r="3" spans="1:13" ht="15" customHeight="1" thickTop="1" thickBot="1">
      <c r="A3" s="122" t="s">
        <v>81</v>
      </c>
      <c r="B3" s="123"/>
      <c r="C3" s="124"/>
      <c r="D3" s="17">
        <v>35954</v>
      </c>
      <c r="E3" s="17">
        <v>37719</v>
      </c>
      <c r="F3" s="17">
        <v>37811</v>
      </c>
      <c r="G3" s="18">
        <v>39211</v>
      </c>
      <c r="H3" s="17">
        <v>41501</v>
      </c>
      <c r="I3" s="17">
        <v>40058</v>
      </c>
      <c r="J3" s="17">
        <v>35751</v>
      </c>
      <c r="K3" s="17">
        <v>34548</v>
      </c>
      <c r="L3" s="17">
        <v>41429</v>
      </c>
      <c r="M3" s="17">
        <f>'Membership (Table 1)'!N34</f>
        <v>43547</v>
      </c>
    </row>
    <row r="4" spans="1:13" ht="15" customHeight="1" thickTop="1" thickBot="1">
      <c r="A4" s="116" t="s">
        <v>82</v>
      </c>
      <c r="B4" s="117"/>
      <c r="C4" s="118"/>
      <c r="D4" s="19">
        <v>8735</v>
      </c>
      <c r="E4" s="19">
        <v>9282</v>
      </c>
      <c r="F4" s="19">
        <v>9563</v>
      </c>
      <c r="G4" s="59">
        <v>10018</v>
      </c>
      <c r="H4" s="19">
        <v>10767</v>
      </c>
      <c r="I4" s="19">
        <v>10820</v>
      </c>
      <c r="J4" s="19">
        <v>9869</v>
      </c>
      <c r="K4" s="19">
        <v>9669</v>
      </c>
      <c r="L4" s="19">
        <v>11557</v>
      </c>
      <c r="M4" s="19">
        <f>'Membership (Table 1)'!N35</f>
        <v>12095</v>
      </c>
    </row>
    <row r="5" spans="1:13" ht="15.75" thickTop="1">
      <c r="A5" s="116" t="s">
        <v>83</v>
      </c>
      <c r="B5" s="117"/>
      <c r="C5" s="118"/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132</v>
      </c>
      <c r="J5" s="19">
        <v>129</v>
      </c>
      <c r="K5" s="19">
        <v>178</v>
      </c>
      <c r="L5" s="19">
        <v>172</v>
      </c>
      <c r="M5" s="19">
        <f>'Membership (Table 1)'!N36</f>
        <v>179</v>
      </c>
    </row>
    <row r="6" spans="1:13" ht="15" customHeight="1">
      <c r="A6" s="60" t="s">
        <v>84</v>
      </c>
      <c r="B6" s="61"/>
      <c r="C6" s="62"/>
      <c r="D6" s="62">
        <f t="shared" ref="D6:H6" si="2">D4/D2</f>
        <v>0.19546197050728367</v>
      </c>
      <c r="E6" s="62">
        <f t="shared" si="2"/>
        <v>0.19748515989021509</v>
      </c>
      <c r="F6" s="62">
        <f t="shared" si="2"/>
        <v>0.20186178072360367</v>
      </c>
      <c r="G6" s="62">
        <f t="shared" si="2"/>
        <v>0.20349793820715431</v>
      </c>
      <c r="H6" s="62">
        <f t="shared" si="2"/>
        <v>0.20599602050968088</v>
      </c>
      <c r="I6" s="62">
        <f>I4/I2</f>
        <v>0.21211527151538914</v>
      </c>
      <c r="J6" s="62">
        <f>J4/J2</f>
        <v>0.21572056219808083</v>
      </c>
      <c r="K6" s="62">
        <f>K4/K2</f>
        <v>0.21779479671134136</v>
      </c>
      <c r="L6" s="62">
        <f>L4/L2</f>
        <v>0.21740848037924676</v>
      </c>
      <c r="M6" s="62">
        <f>M4/M2</f>
        <v>0.21667472814890454</v>
      </c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43AB-1517-4055-BECD-90BEAB2E56CD}">
  <dimension ref="A1:N6"/>
  <sheetViews>
    <sheetView workbookViewId="0">
      <selection activeCell="D8" sqref="D8"/>
    </sheetView>
  </sheetViews>
  <sheetFormatPr defaultRowHeight="15"/>
  <cols>
    <col min="1" max="1" width="53.5703125" customWidth="1"/>
  </cols>
  <sheetData>
    <row r="1" spans="1:14" ht="78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spans="1:14" ht="15" customHeight="1" thickTop="1" thickBot="1">
      <c r="A2" s="4" t="s">
        <v>85</v>
      </c>
      <c r="B2" s="5">
        <v>1069</v>
      </c>
      <c r="C2" s="5">
        <v>689</v>
      </c>
      <c r="D2" s="5">
        <v>386</v>
      </c>
      <c r="E2" s="26">
        <v>269</v>
      </c>
      <c r="F2" s="5">
        <v>785</v>
      </c>
      <c r="G2" s="74">
        <v>1708</v>
      </c>
      <c r="H2" s="5">
        <v>25</v>
      </c>
      <c r="I2" s="5">
        <v>238</v>
      </c>
      <c r="J2" s="5">
        <v>70</v>
      </c>
      <c r="K2" s="5">
        <v>210</v>
      </c>
      <c r="L2" s="5">
        <v>259</v>
      </c>
      <c r="M2" s="5">
        <v>0</v>
      </c>
      <c r="N2" s="44">
        <f>SUM(B2:M2)</f>
        <v>5708</v>
      </c>
    </row>
    <row r="3" spans="1:14" ht="15" customHeight="1" thickTop="1" thickBot="1">
      <c r="A3" s="4" t="s">
        <v>86</v>
      </c>
      <c r="B3" s="5">
        <v>194</v>
      </c>
      <c r="C3" s="5">
        <v>100</v>
      </c>
      <c r="D3" s="5">
        <v>56</v>
      </c>
      <c r="E3" s="26">
        <v>45</v>
      </c>
      <c r="F3" s="5">
        <v>116</v>
      </c>
      <c r="G3" s="74">
        <v>457</v>
      </c>
      <c r="H3" s="5">
        <v>6</v>
      </c>
      <c r="I3" s="5">
        <v>43</v>
      </c>
      <c r="J3" s="5">
        <v>6</v>
      </c>
      <c r="K3" s="5">
        <v>22</v>
      </c>
      <c r="L3" s="5">
        <v>44</v>
      </c>
      <c r="M3" s="5">
        <v>0</v>
      </c>
      <c r="N3" s="44">
        <f t="shared" ref="N3:N5" si="0">SUM(B3:M3)</f>
        <v>1089</v>
      </c>
    </row>
    <row r="4" spans="1:14" ht="16.5" customHeight="1" thickTop="1" thickBot="1">
      <c r="A4" s="4" t="s">
        <v>87</v>
      </c>
      <c r="B4" s="5">
        <v>10</v>
      </c>
      <c r="C4" s="5">
        <v>0</v>
      </c>
      <c r="D4" s="5">
        <v>19</v>
      </c>
      <c r="E4" s="5">
        <v>0</v>
      </c>
      <c r="F4" s="5">
        <v>0</v>
      </c>
      <c r="G4" s="74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44">
        <f t="shared" si="0"/>
        <v>29</v>
      </c>
    </row>
    <row r="5" spans="1:14" ht="16.5" customHeight="1" thickTop="1" thickBot="1">
      <c r="A5" s="23" t="s">
        <v>88</v>
      </c>
      <c r="B5" s="22">
        <f>SUM(B2:B4)</f>
        <v>1273</v>
      </c>
      <c r="C5" s="22">
        <f t="shared" ref="C5:M5" si="1">SUM(C2:C4)</f>
        <v>789</v>
      </c>
      <c r="D5" s="22">
        <f t="shared" si="1"/>
        <v>461</v>
      </c>
      <c r="E5" s="22">
        <f t="shared" si="1"/>
        <v>314</v>
      </c>
      <c r="F5" s="22">
        <f t="shared" si="1"/>
        <v>901</v>
      </c>
      <c r="G5" s="22">
        <f t="shared" si="1"/>
        <v>2165</v>
      </c>
      <c r="H5" s="22">
        <f t="shared" si="1"/>
        <v>31</v>
      </c>
      <c r="I5" s="22">
        <f t="shared" si="1"/>
        <v>281</v>
      </c>
      <c r="J5" s="22">
        <f t="shared" si="1"/>
        <v>76</v>
      </c>
      <c r="K5" s="22">
        <f t="shared" si="1"/>
        <v>232</v>
      </c>
      <c r="L5" s="22">
        <f t="shared" si="1"/>
        <v>303</v>
      </c>
      <c r="M5" s="22">
        <f t="shared" si="1"/>
        <v>0</v>
      </c>
      <c r="N5" s="22">
        <f t="shared" si="0"/>
        <v>6826</v>
      </c>
    </row>
    <row r="6" spans="1:14" ht="15" customHeight="1" thickTop="1">
      <c r="A6" s="15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19BC-47DC-4911-A74F-5D4870FACB56}">
  <dimension ref="A1:N11"/>
  <sheetViews>
    <sheetView workbookViewId="0">
      <selection activeCell="K15" sqref="K15"/>
    </sheetView>
  </sheetViews>
  <sheetFormatPr defaultRowHeight="15"/>
  <cols>
    <col min="1" max="1" width="34.42578125" customWidth="1"/>
  </cols>
  <sheetData>
    <row r="1" spans="1:14" ht="78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spans="1:14" ht="15" customHeight="1" thickTop="1" thickBot="1">
      <c r="A2" s="4" t="s">
        <v>90</v>
      </c>
      <c r="B2" s="6">
        <v>1091</v>
      </c>
      <c r="C2" s="5">
        <v>66</v>
      </c>
      <c r="D2" s="5">
        <v>0</v>
      </c>
      <c r="E2" s="5">
        <v>384</v>
      </c>
      <c r="F2" s="5">
        <v>0</v>
      </c>
      <c r="G2" s="5">
        <v>1307</v>
      </c>
      <c r="H2" s="5">
        <v>0</v>
      </c>
      <c r="I2" s="5">
        <v>500</v>
      </c>
      <c r="J2" s="5">
        <v>48</v>
      </c>
      <c r="K2" s="5">
        <v>0</v>
      </c>
      <c r="L2" s="5">
        <v>0</v>
      </c>
      <c r="M2" s="5">
        <v>0</v>
      </c>
      <c r="N2" s="44">
        <f>SUM(B2:M2)</f>
        <v>3396</v>
      </c>
    </row>
    <row r="3" spans="1:14" ht="15" customHeight="1" thickTop="1" thickBot="1">
      <c r="A3" s="4" t="s">
        <v>91</v>
      </c>
      <c r="B3" s="7">
        <v>393</v>
      </c>
      <c r="C3" s="5">
        <v>11</v>
      </c>
      <c r="D3" s="5">
        <v>0</v>
      </c>
      <c r="E3" s="5">
        <v>132</v>
      </c>
      <c r="F3" s="5">
        <v>0</v>
      </c>
      <c r="G3" s="5">
        <v>401</v>
      </c>
      <c r="H3" s="5">
        <v>0</v>
      </c>
      <c r="I3" s="5">
        <v>187</v>
      </c>
      <c r="J3" s="5">
        <v>21</v>
      </c>
      <c r="K3" s="5">
        <v>0</v>
      </c>
      <c r="L3" s="5">
        <v>0</v>
      </c>
      <c r="M3" s="5">
        <v>0</v>
      </c>
      <c r="N3" s="44">
        <f>SUM(B3:M3)</f>
        <v>1145</v>
      </c>
    </row>
    <row r="4" spans="1:14" ht="15" customHeight="1" thickTop="1" thickBot="1">
      <c r="A4" s="4" t="s">
        <v>92</v>
      </c>
      <c r="B4" s="7">
        <v>34</v>
      </c>
      <c r="C4" s="7">
        <v>0</v>
      </c>
      <c r="D4" s="7">
        <v>0</v>
      </c>
      <c r="E4" s="7">
        <v>3</v>
      </c>
      <c r="F4" s="7">
        <v>0</v>
      </c>
      <c r="G4" s="7">
        <v>0</v>
      </c>
      <c r="H4" s="7">
        <v>0</v>
      </c>
      <c r="I4" s="7">
        <v>5</v>
      </c>
      <c r="J4" s="7">
        <v>1</v>
      </c>
      <c r="K4" s="7">
        <v>0</v>
      </c>
      <c r="L4" s="7">
        <v>0</v>
      </c>
      <c r="M4" s="7">
        <v>0</v>
      </c>
      <c r="N4" s="7">
        <f>SUM(B4:M4)</f>
        <v>43</v>
      </c>
    </row>
    <row r="5" spans="1:14" ht="16.5" thickTop="1" thickBot="1">
      <c r="A5" s="23" t="s">
        <v>93</v>
      </c>
      <c r="B5" s="22">
        <f>SUM(B2:B4)</f>
        <v>1518</v>
      </c>
      <c r="C5" s="22">
        <f t="shared" ref="C5:M5" si="0">SUM(C2:C4)</f>
        <v>77</v>
      </c>
      <c r="D5" s="22">
        <f>SUM(D2:D4)</f>
        <v>0</v>
      </c>
      <c r="E5" s="22">
        <f t="shared" si="0"/>
        <v>519</v>
      </c>
      <c r="F5" s="22">
        <f t="shared" si="0"/>
        <v>0</v>
      </c>
      <c r="G5" s="22">
        <f t="shared" si="0"/>
        <v>1708</v>
      </c>
      <c r="H5" s="22">
        <f t="shared" si="0"/>
        <v>0</v>
      </c>
      <c r="I5" s="22">
        <f t="shared" si="0"/>
        <v>692</v>
      </c>
      <c r="J5" s="22">
        <f t="shared" si="0"/>
        <v>70</v>
      </c>
      <c r="K5" s="22">
        <f t="shared" si="0"/>
        <v>0</v>
      </c>
      <c r="L5" s="22">
        <f t="shared" si="0"/>
        <v>0</v>
      </c>
      <c r="M5" s="22">
        <f t="shared" si="0"/>
        <v>0</v>
      </c>
      <c r="N5" s="22">
        <f>SUM(N2:N4)</f>
        <v>4584</v>
      </c>
    </row>
    <row r="6" spans="1:14" ht="15.75" thickTop="1"/>
    <row r="7" spans="1:14">
      <c r="A7" s="69"/>
      <c r="G7" s="125"/>
      <c r="H7" s="125"/>
      <c r="I7" s="125"/>
    </row>
    <row r="8" spans="1:14">
      <c r="A8" s="69"/>
      <c r="G8" s="125"/>
      <c r="H8" s="125"/>
      <c r="I8" s="125"/>
    </row>
    <row r="9" spans="1:14">
      <c r="A9" s="69"/>
      <c r="G9" s="125"/>
      <c r="H9" s="125"/>
      <c r="I9" s="125"/>
    </row>
    <row r="10" spans="1:14">
      <c r="G10" s="125"/>
      <c r="H10" s="125"/>
      <c r="I10" s="125"/>
    </row>
    <row r="11" spans="1:14">
      <c r="G11" s="125"/>
      <c r="H11" s="125"/>
      <c r="I11" s="125"/>
    </row>
  </sheetData>
  <mergeCells count="1">
    <mergeCell ref="G7:I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es0 xmlns="2faa0b0e-b87d-43bb-8713-9939ebaaf2ba" xsi:nil="true"/>
    <TaxCatchAll xmlns="cb25f3da-5814-4c1f-99f2-d637de11ca73">
      <Value>5</Value>
    </TaxCatchAll>
    <bc7689d2d0d44b4e9f97381cc5883e30 xmlns="cb25f3da-5814-4c1f-99f2-d637de11ca7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Information</TermName>
          <TermId xmlns="http://schemas.microsoft.com/office/infopath/2007/PartnerControls">335406be-2b4e-4b05-853f-3dd6013983e0</TermId>
        </TermInfo>
      </Terms>
    </bc7689d2d0d44b4e9f97381cc5883e30>
    <Year xmlns="2faa0b0e-b87d-43bb-8713-9939ebaaf2ba">2022</Year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A7FD614227C4B924A19461F5D6216" ma:contentTypeVersion="170" ma:contentTypeDescription="Create a new document." ma:contentTypeScope="" ma:versionID="339353cb17fdb96604d1963e500254ef">
  <xsd:schema xmlns:xsd="http://www.w3.org/2001/XMLSchema" xmlns:xs="http://www.w3.org/2001/XMLSchema" xmlns:p="http://schemas.microsoft.com/office/2006/metadata/properties" xmlns:ns2="cb25f3da-5814-4c1f-99f2-d637de11ca73" xmlns:ns3="http://schemas.microsoft.com/sharepoint/v3/fields" xmlns:ns4="2faa0b0e-b87d-43bb-8713-9939ebaaf2ba" targetNamespace="http://schemas.microsoft.com/office/2006/metadata/properties" ma:root="true" ma:fieldsID="58467362435ab0faa27b13a44dbb1467" ns2:_="" ns3:_="" ns4:_="">
    <xsd:import namespace="cb25f3da-5814-4c1f-99f2-d637de11ca73"/>
    <xsd:import namespace="http://schemas.microsoft.com/sharepoint/v3/fields"/>
    <xsd:import namespace="2faa0b0e-b87d-43bb-8713-9939ebaaf2ba"/>
    <xsd:element name="properties">
      <xsd:complexType>
        <xsd:sequence>
          <xsd:element name="documentManagement">
            <xsd:complexType>
              <xsd:all>
                <xsd:element ref="ns3:_DCDateCreated" minOccurs="0"/>
                <xsd:element ref="ns2:bc7689d2d0d44b4e9f97381cc5883e30" minOccurs="0"/>
                <xsd:element ref="ns2:TaxCatchAll" minOccurs="0"/>
                <xsd:element ref="ns4:Categories0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Year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5f3da-5814-4c1f-99f2-d637de11ca73" elementFormDefault="qualified">
    <xsd:import namespace="http://schemas.microsoft.com/office/2006/documentManagement/types"/>
    <xsd:import namespace="http://schemas.microsoft.com/office/infopath/2007/PartnerControls"/>
    <xsd:element name="bc7689d2d0d44b4e9f97381cc5883e30" ma:index="6" nillable="true" ma:taxonomy="true" ma:internalName="bc7689d2d0d44b4e9f97381cc5883e30" ma:taxonomyFieldName="Document_x0020_Type" ma:displayName="Document Type" ma:readOnly="false" ma:default="" ma:fieldId="{bc7689d2-d0d4-4b4e-9f97-381cc5883e30}" ma:taxonomyMulti="true" ma:sspId="65dceeaf-3781-424a-bbe4-3913337707d3" ma:termSetId="f10db319-1447-498f-81f1-db260ca6ce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84eb2e6-1f68-446e-90dd-cbccfe80c32c}" ma:internalName="TaxCatchAll" ma:showField="CatchAllData" ma:web="cb25f3da-5814-4c1f-99f2-d637de11c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3" nillable="true" ma:displayName="Date Created" ma:description="The date on which this resource was created" ma:format="DateOnly" ma:internalName="_DCDateCreat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a0b0e-b87d-43bb-8713-9939ebaaf2ba" elementFormDefault="qualified">
    <xsd:import namespace="http://schemas.microsoft.com/office/2006/documentManagement/types"/>
    <xsd:import namespace="http://schemas.microsoft.com/office/infopath/2007/PartnerControls"/>
    <xsd:element name="Categories0" ma:index="10" nillable="true" ma:displayName="Categories" ma:list="{ddca7033-dca3-4299-812d-3bc19566e636}" ma:internalName="Categories0" ma:readOnly="false" ma:showField="Title">
      <xsd:simpleType>
        <xsd:restriction base="dms:Lookup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Year" ma:index="17" ma:displayName="Reporting Year" ma:default="2024" ma:format="Dropdown" ma:internalName="Year">
      <xsd:simpleType>
        <xsd:union memberTypes="dms:Text">
          <xsd:simpleType>
            <xsd:restriction base="dms:Choice">
              <xsd:enumeration value="2021"/>
              <xsd:enumeration value="2020"/>
              <xsd:enumeration value="2019"/>
              <xsd:enumeration value="2018"/>
              <xsd:enumeration value="2017"/>
              <xsd:enumeration value="2016"/>
              <xsd:enumeration value="Unfiled"/>
              <xsd:enumeration value="2022"/>
              <xsd:enumeration value="2024"/>
              <xsd:enumeration value="Choice 9"/>
            </xsd:restriction>
          </xsd:simpleType>
        </xsd:un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D242A38C-B746-45E5-8048-F5802BB75CA8}"/>
</file>

<file path=customXml/itemProps2.xml><?xml version="1.0" encoding="utf-8"?>
<ds:datastoreItem xmlns:ds="http://schemas.openxmlformats.org/officeDocument/2006/customXml" ds:itemID="{7B0462A8-1138-4194-B2E2-9C697E3C7F68}"/>
</file>

<file path=customXml/itemProps3.xml><?xml version="1.0" encoding="utf-8"?>
<ds:datastoreItem xmlns:ds="http://schemas.openxmlformats.org/officeDocument/2006/customXml" ds:itemID="{6BB75290-28FF-4C62-A38C-3C966745DA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Membership Export</dc:title>
  <dc:subject/>
  <dc:creator>Vinicius Rossi</dc:creator>
  <cp:keywords/>
  <dc:description/>
  <cp:lastModifiedBy/>
  <cp:revision/>
  <dcterms:created xsi:type="dcterms:W3CDTF">2018-07-18T13:55:12Z</dcterms:created>
  <dcterms:modified xsi:type="dcterms:W3CDTF">2024-10-28T15:05:09Z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0x010100254A7FD614227C4B924A19461F5D6216</vt:lpwstr>
  </property>
  <property fmtid="{D5CDD505-2E9C-101B-9397-08002B2CF9AE}" pid="3" name="Document Type">
    <vt:lpwstr>5;#Information|335406be-2b4e-4b05-853f-3dd6013983e0</vt:lpwstr>
  </property>
</Properties>
</file>